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01"/>
  <workbookPr defaultThemeVersion="124226"/>
  <mc:AlternateContent xmlns:mc="http://schemas.openxmlformats.org/markup-compatibility/2006">
    <mc:Choice Requires="x15">
      <x15ac:absPath xmlns:x15ac="http://schemas.microsoft.com/office/spreadsheetml/2010/11/ac" url="C:\Users\abinard2\Documents\A FICHIERS TEMPORAIRES\"/>
    </mc:Choice>
  </mc:AlternateContent>
  <xr:revisionPtr revIDLastSave="1" documentId="13_ncr:1_{BDDA5DC1-7961-4E9A-B7E1-16B2B48C9650}" xr6:coauthVersionLast="47" xr6:coauthVersionMax="47" xr10:uidLastSave="{2741D8A9-3226-4A09-9AB9-C7DD48464673}"/>
  <bookViews>
    <workbookView xWindow="28680" yWindow="-120" windowWidth="29040" windowHeight="15720" xr2:uid="{00000000-000D-0000-FFFF-FFFF00000000}"/>
  </bookViews>
  <sheets>
    <sheet name="NOTICE" sheetId="4" r:id="rId1"/>
    <sheet name="CALENDRIER" sheetId="3" r:id="rId2"/>
    <sheet name="Feuil1"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9" i="3" l="1"/>
  <c r="AA66" i="3" s="1"/>
  <c r="W28" i="3"/>
  <c r="AG60" i="3" s="1"/>
  <c r="W27" i="3"/>
  <c r="AG59" i="3" s="1"/>
  <c r="W26" i="3"/>
  <c r="AD74" i="3" s="1"/>
  <c r="W25" i="3"/>
  <c r="AD73" i="3" s="1"/>
  <c r="W24" i="3"/>
  <c r="U80" i="3" s="1"/>
  <c r="AJ86" i="3"/>
  <c r="AJ87" i="3" s="1"/>
  <c r="AJ79" i="3"/>
  <c r="AJ80" i="3" s="1"/>
  <c r="AJ65" i="3"/>
  <c r="AJ66" i="3" s="1"/>
  <c r="AJ58" i="3"/>
  <c r="AJ59" i="3" s="1"/>
  <c r="AG82" i="3"/>
  <c r="AG83" i="3" s="1"/>
  <c r="AG75" i="3"/>
  <c r="AG76" i="3" s="1"/>
  <c r="AG68" i="3"/>
  <c r="AG69" i="3" s="1"/>
  <c r="X82" i="3"/>
  <c r="X83" i="3" s="1"/>
  <c r="X75" i="3"/>
  <c r="X76" i="3" s="1"/>
  <c r="R85" i="3"/>
  <c r="U58" i="3" s="1"/>
  <c r="R78" i="3"/>
  <c r="R79" i="3" s="1"/>
  <c r="O60" i="3"/>
  <c r="O61" i="3" s="1"/>
  <c r="L84" i="3"/>
  <c r="L85" i="3" s="1"/>
  <c r="F82" i="3"/>
  <c r="F83" i="3" s="1"/>
  <c r="AJ73" i="3"/>
  <c r="I59" i="3"/>
  <c r="C83" i="3" l="1"/>
  <c r="I64" i="3"/>
  <c r="AA64" i="3"/>
  <c r="AA79" i="3"/>
  <c r="AD75" i="3"/>
  <c r="X64" i="3"/>
  <c r="F64" i="3"/>
  <c r="I78" i="3"/>
  <c r="AD62" i="3"/>
  <c r="L73" i="3"/>
  <c r="AD61" i="3"/>
  <c r="C69" i="3"/>
  <c r="O70" i="3"/>
  <c r="AD76" i="3"/>
  <c r="AA61" i="3"/>
  <c r="C66" i="3"/>
  <c r="I61" i="3"/>
  <c r="O84" i="3"/>
  <c r="R67" i="3"/>
  <c r="AA63" i="3"/>
  <c r="C80" i="3"/>
  <c r="I75" i="3"/>
  <c r="U67" i="3"/>
  <c r="AD87" i="3"/>
  <c r="F67" i="3"/>
  <c r="L59" i="3"/>
  <c r="U81" i="3"/>
  <c r="AA78" i="3"/>
  <c r="AG58" i="3"/>
  <c r="F63" i="3"/>
  <c r="R66" i="3"/>
  <c r="I65" i="3"/>
  <c r="R71" i="3"/>
  <c r="AG61" i="3"/>
  <c r="C67" i="3"/>
  <c r="C81" i="3"/>
  <c r="F65" i="3"/>
  <c r="I62" i="3"/>
  <c r="I76" i="3"/>
  <c r="L60" i="3"/>
  <c r="L74" i="3"/>
  <c r="O71" i="3"/>
  <c r="O85" i="3"/>
  <c r="R68" i="3"/>
  <c r="U68" i="3"/>
  <c r="U82" i="3"/>
  <c r="X65" i="3"/>
  <c r="AA75" i="3"/>
  <c r="AD58" i="3"/>
  <c r="AD72" i="3"/>
  <c r="AD86" i="3"/>
  <c r="AA80" i="3"/>
  <c r="AD77" i="3"/>
  <c r="C65" i="3"/>
  <c r="I60" i="3"/>
  <c r="L58" i="3"/>
  <c r="O69" i="3"/>
  <c r="U66" i="3"/>
  <c r="C84" i="3"/>
  <c r="I79" i="3"/>
  <c r="L77" i="3"/>
  <c r="O88" i="3"/>
  <c r="U85" i="3"/>
  <c r="L62" i="3"/>
  <c r="L76" i="3"/>
  <c r="O73" i="3"/>
  <c r="O87" i="3"/>
  <c r="R70" i="3"/>
  <c r="U70" i="3"/>
  <c r="U84" i="3"/>
  <c r="X67" i="3"/>
  <c r="AA62" i="3"/>
  <c r="AA77" i="3"/>
  <c r="AD60" i="3"/>
  <c r="AD63" i="3"/>
  <c r="C79" i="3"/>
  <c r="I74" i="3"/>
  <c r="L72" i="3"/>
  <c r="O83" i="3"/>
  <c r="C70" i="3"/>
  <c r="F68" i="3"/>
  <c r="L63" i="3"/>
  <c r="O74" i="3"/>
  <c r="U71" i="3"/>
  <c r="X68" i="3"/>
  <c r="C68" i="3"/>
  <c r="C82" i="3"/>
  <c r="F66" i="3"/>
  <c r="I63" i="3"/>
  <c r="I77" i="3"/>
  <c r="L61" i="3"/>
  <c r="L75" i="3"/>
  <c r="O72" i="3"/>
  <c r="O86" i="3"/>
  <c r="R69" i="3"/>
  <c r="U69" i="3"/>
  <c r="U83" i="3"/>
  <c r="X66" i="3"/>
  <c r="AA76" i="3"/>
  <c r="AD59" i="3"/>
  <c r="W30" i="3"/>
  <c r="AJ90" i="3"/>
  <c r="AL91" i="3"/>
  <c r="F14" i="4" l="1"/>
  <c r="E14" i="4"/>
  <c r="AL10" i="3" l="1"/>
  <c r="W15" i="3" l="1"/>
  <c r="AA87" i="3" l="1"/>
  <c r="U78" i="3"/>
  <c r="U64" i="3"/>
  <c r="R64" i="3"/>
  <c r="O81" i="3"/>
  <c r="O67" i="3"/>
  <c r="L70" i="3"/>
  <c r="I86" i="3"/>
  <c r="AD84" i="3"/>
  <c r="AD70" i="3"/>
  <c r="F61" i="3"/>
  <c r="AA59" i="3"/>
  <c r="X61" i="3"/>
  <c r="I72" i="3"/>
  <c r="C77" i="3"/>
  <c r="F75" i="3"/>
  <c r="C63" i="3"/>
  <c r="W10" i="3"/>
  <c r="W11" i="3"/>
  <c r="W12" i="3"/>
  <c r="W13" i="3"/>
  <c r="W14" i="3"/>
  <c r="AD83" i="3" l="1"/>
  <c r="AD69" i="3"/>
  <c r="F60" i="3"/>
  <c r="X60" i="3"/>
  <c r="I71" i="3"/>
  <c r="F74" i="3"/>
  <c r="C76" i="3"/>
  <c r="C62" i="3"/>
  <c r="R63" i="3"/>
  <c r="L69" i="3"/>
  <c r="AA86" i="3"/>
  <c r="U77" i="3"/>
  <c r="O80" i="3"/>
  <c r="I85" i="3"/>
  <c r="U63" i="3"/>
  <c r="O66" i="3"/>
  <c r="U87" i="3"/>
  <c r="U73" i="3"/>
  <c r="U59" i="3"/>
  <c r="R59" i="3"/>
  <c r="O76" i="3"/>
  <c r="O62" i="3"/>
  <c r="L65" i="3"/>
  <c r="I81" i="3"/>
  <c r="AD79" i="3"/>
  <c r="AD65" i="3"/>
  <c r="X84" i="3"/>
  <c r="AA68" i="3"/>
  <c r="I67" i="3"/>
  <c r="C72" i="3"/>
  <c r="C86" i="3"/>
  <c r="F70" i="3"/>
  <c r="C58" i="3"/>
  <c r="X87" i="3"/>
  <c r="F59" i="3"/>
  <c r="X59" i="3"/>
  <c r="I70" i="3"/>
  <c r="F73" i="3"/>
  <c r="C75" i="3"/>
  <c r="C61" i="3"/>
  <c r="AA85" i="3"/>
  <c r="U76" i="3"/>
  <c r="U62" i="3"/>
  <c r="R62" i="3"/>
  <c r="O79" i="3"/>
  <c r="O65" i="3"/>
  <c r="L68" i="3"/>
  <c r="I84" i="3"/>
  <c r="AD68" i="3"/>
  <c r="AD82" i="3"/>
  <c r="X86" i="3"/>
  <c r="F72" i="3"/>
  <c r="C74" i="3"/>
  <c r="C60" i="3"/>
  <c r="AA84" i="3"/>
  <c r="AA70" i="3"/>
  <c r="U75" i="3"/>
  <c r="U61" i="3"/>
  <c r="R61" i="3"/>
  <c r="O78" i="3"/>
  <c r="O64" i="3"/>
  <c r="L67" i="3"/>
  <c r="I83" i="3"/>
  <c r="AD81" i="3"/>
  <c r="AD67" i="3"/>
  <c r="F58" i="3"/>
  <c r="I69" i="3"/>
  <c r="X58" i="3"/>
  <c r="U88" i="3"/>
  <c r="AA83" i="3"/>
  <c r="F71" i="3"/>
  <c r="C73" i="3"/>
  <c r="C59" i="3"/>
  <c r="AA69" i="3"/>
  <c r="U74" i="3"/>
  <c r="U60" i="3"/>
  <c r="R60" i="3"/>
  <c r="O77" i="3"/>
  <c r="O63" i="3"/>
  <c r="L66" i="3"/>
  <c r="I82" i="3"/>
  <c r="AD80" i="3"/>
  <c r="AD66" i="3"/>
  <c r="C87" i="3"/>
  <c r="X85" i="3"/>
  <c r="AL14" i="3"/>
  <c r="AL12" i="3"/>
  <c r="AD71" i="3" l="1"/>
  <c r="X69" i="3"/>
  <c r="F62" i="3"/>
  <c r="AG90" i="3"/>
  <c r="R58" i="3"/>
  <c r="U86" i="3"/>
  <c r="AD78" i="3"/>
  <c r="C71" i="3"/>
  <c r="I66" i="3"/>
  <c r="O68" i="3"/>
  <c r="C64" i="3"/>
  <c r="C78" i="3"/>
  <c r="I73" i="3"/>
  <c r="AA88" i="3"/>
  <c r="AA74" i="3"/>
  <c r="AD85" i="3"/>
  <c r="L78" i="3"/>
  <c r="R72" i="3"/>
  <c r="AA81" i="3"/>
  <c r="F76" i="3"/>
  <c r="C85" i="3"/>
  <c r="L71" i="3"/>
  <c r="R90" i="3"/>
  <c r="R65" i="3"/>
  <c r="AA67" i="3"/>
  <c r="O90" i="3"/>
  <c r="AA90" i="3"/>
  <c r="F69" i="3"/>
  <c r="AA60" i="3"/>
  <c r="I80" i="3"/>
  <c r="O75" i="3"/>
  <c r="U72" i="3"/>
  <c r="L90" i="3"/>
  <c r="L64" i="3"/>
  <c r="F90" i="3"/>
  <c r="X62" i="3"/>
  <c r="W96" i="3" s="1"/>
  <c r="I90" i="3"/>
  <c r="AG62" i="3"/>
  <c r="U65" i="3"/>
  <c r="U90" i="3"/>
  <c r="X90" i="3"/>
  <c r="C90" i="3"/>
  <c r="AD90" i="3"/>
  <c r="AD64" i="3"/>
  <c r="I87" i="3"/>
  <c r="O82" i="3"/>
  <c r="U79" i="3"/>
  <c r="Q96" i="3"/>
  <c r="K5" i="3"/>
  <c r="K96" i="3" l="1"/>
  <c r="E96" i="3"/>
  <c r="N96" i="3"/>
  <c r="H96" i="3"/>
  <c r="T96" i="3"/>
  <c r="B96" i="3"/>
  <c r="AL90" i="3"/>
  <c r="B60" i="4"/>
  <c r="W16" i="3" l="1"/>
  <c r="AI96" i="3" l="1"/>
  <c r="AC96" i="3" l="1"/>
  <c r="AF96" i="3"/>
  <c r="Z96" i="3"/>
  <c r="AF98" i="3" l="1"/>
  <c r="AF97" i="3" s="1"/>
  <c r="AL96" i="3"/>
  <c r="AL97" i="3" s="1"/>
  <c r="AL9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Aurélie Binard</author>
  </authors>
  <commentList>
    <comment ref="A14" authorId="0" shapeId="0" xr:uid="{00000000-0006-0000-0000-000001000000}">
      <text>
        <r>
          <rPr>
            <b/>
            <sz val="9"/>
            <color indexed="81"/>
            <rFont val="Tahoma"/>
            <family val="2"/>
          </rPr>
          <t>Aurélie Binard:</t>
        </r>
        <r>
          <rPr>
            <sz val="9"/>
            <color indexed="81"/>
            <rFont val="Tahoma"/>
            <family val="2"/>
          </rPr>
          <t xml:space="preserve">
</t>
        </r>
        <r>
          <rPr>
            <sz val="9"/>
            <color indexed="81"/>
            <rFont val="Calibri"/>
            <family val="2"/>
          </rPr>
          <t>Pour vous aider à compléter votre planning, n'oubliez pas de lire les informations ci-dessous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Aurelie Binard</author>
    <author>Aurélie Binard2</author>
  </authors>
  <commentList>
    <comment ref="E10" authorId="0" shapeId="0" xr:uid="{00000000-0006-0000-0100-000001000000}">
      <text>
        <r>
          <rPr>
            <b/>
            <sz val="9"/>
            <color indexed="81"/>
            <rFont val="Tahoma"/>
            <family val="2"/>
          </rPr>
          <t xml:space="preserve">Aurelie Binard:
</t>
        </r>
        <r>
          <rPr>
            <sz val="9"/>
            <color indexed="81"/>
            <rFont val="Tahoma"/>
            <family val="2"/>
          </rPr>
          <t xml:space="preserve">Indiquer les horaires </t>
        </r>
        <r>
          <rPr>
            <b/>
            <sz val="9"/>
            <color indexed="81"/>
            <rFont val="Tahoma"/>
            <family val="2"/>
          </rPr>
          <t xml:space="preserve">en centièmes
</t>
        </r>
        <r>
          <rPr>
            <sz val="9"/>
            <color indexed="81"/>
            <rFont val="Tahoma"/>
            <family val="2"/>
          </rPr>
          <t xml:space="preserve">
Pour rappel (réforme du temps partiel) : prévoir une seule interruption d'activité par jour qui ne peut être d'une durée supérieure à 2 heures</t>
        </r>
      </text>
    </comment>
    <comment ref="E24" authorId="0" shapeId="0" xr:uid="{4B0707C5-B856-46AA-A41A-8D345538F537}">
      <text>
        <r>
          <rPr>
            <b/>
            <sz val="9"/>
            <color indexed="81"/>
            <rFont val="Tahoma"/>
            <family val="2"/>
          </rPr>
          <t xml:space="preserve">Aurelie Binard:
</t>
        </r>
        <r>
          <rPr>
            <sz val="9"/>
            <color indexed="81"/>
            <rFont val="Tahoma"/>
            <family val="2"/>
          </rPr>
          <t xml:space="preserve">Indiquer les horaires </t>
        </r>
        <r>
          <rPr>
            <b/>
            <sz val="9"/>
            <color indexed="81"/>
            <rFont val="Tahoma"/>
            <family val="2"/>
          </rPr>
          <t xml:space="preserve">en centièmes
</t>
        </r>
        <r>
          <rPr>
            <sz val="9"/>
            <color indexed="81"/>
            <rFont val="Tahoma"/>
            <family val="2"/>
          </rPr>
          <t xml:space="preserve">
Pour rappel (réforme du temps partiel) : prévoir une seule interruption d'activité par jour qui ne peut être d'une durée supérieure à 2 heures</t>
        </r>
      </text>
    </comment>
    <comment ref="AG63" authorId="1" shapeId="0" xr:uid="{00000000-0006-0000-0100-000002000000}">
      <text>
        <r>
          <rPr>
            <b/>
            <sz val="9"/>
            <color indexed="81"/>
            <rFont val="Tahoma"/>
            <family val="2"/>
          </rPr>
          <t>Aurélie Binard2:</t>
        </r>
        <r>
          <rPr>
            <sz val="9"/>
            <color indexed="81"/>
            <rFont val="Tahoma"/>
            <family val="2"/>
          </rPr>
          <t xml:space="preserve">
Positionner 4 semaines consécutives de congés payés, soit 24 jours ouvrables maximum sur juillet et août (et le reste des CP sur les autres vacances scolaires).
Pour rappel, les CP doivent débuter par un jour habituellement travaillé. Les CP se décomptent en jours ouvrables (jusqu'au samedi inclus).</t>
        </r>
      </text>
    </comment>
    <comment ref="AA72" authorId="1" shapeId="0" xr:uid="{00000000-0006-0000-0100-000003000000}">
      <text>
        <r>
          <rPr>
            <b/>
            <sz val="9"/>
            <color indexed="81"/>
            <rFont val="Tahoma"/>
            <family val="2"/>
          </rPr>
          <t>Aurélie Binard2:</t>
        </r>
        <r>
          <rPr>
            <sz val="9"/>
            <color indexed="81"/>
            <rFont val="Tahoma"/>
            <family val="2"/>
          </rPr>
          <t xml:space="preserve">
Absence des élèves mais possibilité de postionner des heures pour les salariés</t>
        </r>
      </text>
    </comment>
    <comment ref="F77" authorId="1" shapeId="0" xr:uid="{00000000-0006-0000-0100-000004000000}">
      <text>
        <r>
          <rPr>
            <b/>
            <sz val="9"/>
            <color indexed="81"/>
            <rFont val="Tahoma"/>
            <family val="2"/>
          </rPr>
          <t>Aurélie Binard2:</t>
        </r>
        <r>
          <rPr>
            <sz val="9"/>
            <color indexed="81"/>
            <rFont val="Tahoma"/>
            <family val="2"/>
          </rPr>
          <t xml:space="preserve">
Commencer à positionner les CP d'été (4 semaines consécutives), puis remonter sur les vacances de Printemps, Hiver, Noël ; pour finir par les vacances de la Toussaint.</t>
        </r>
      </text>
    </comment>
  </commentList>
</comments>
</file>

<file path=xl/sharedStrings.xml><?xml version="1.0" encoding="utf-8"?>
<sst xmlns="http://schemas.openxmlformats.org/spreadsheetml/2006/main" count="551" uniqueCount="113">
  <si>
    <t>MODE D'EMPLOI DU CALENDRIER 2025/2026</t>
  </si>
  <si>
    <r>
      <t xml:space="preserve">ATTENTION : </t>
    </r>
    <r>
      <rPr>
        <b/>
        <i/>
        <u/>
        <sz val="12"/>
        <color theme="3"/>
        <rFont val="Calibri"/>
        <family val="2"/>
      </rPr>
      <t>PRENDRE CONNAISSANCE DES PARTICULARITES CI-DESSOUS AVANT DE COMMENCER LE CALENDRIER</t>
    </r>
  </si>
  <si>
    <t>(NB : pensez à "ENREGISTRER SOUS" ce document en indiquant le nom du salarié et en choisissant le chemin sur votre ordinateur)</t>
  </si>
  <si>
    <t>1° Compléter les renseignements du salarié dans le tableau de calcul ci-dessous (cellules en jaune).</t>
  </si>
  <si>
    <t>CALCUL DU NOMBRE D'HEURES A REALISER SUR L'ANNEE SCOLAIRE</t>
  </si>
  <si>
    <t>Nom et prénom du salarié</t>
  </si>
  <si>
    <t xml:space="preserve">Horaire rémunéré mensuel* </t>
  </si>
  <si>
    <t>Nombre CP
(en jours)</t>
  </si>
  <si>
    <t xml:space="preserve">Horaire temps
de travail effectif </t>
  </si>
  <si>
    <t>Horaire temps
de travail effectif 
incluant la journée
de solidarité</t>
  </si>
  <si>
    <t>(* cf article "REMUNERATION" du contrat ou avenant de votre salarié - correspond à l'horaire rémunéré sur le bulletin de salaire)</t>
  </si>
  <si>
    <t>Le nombre d'heures à réaliser sur l'année 2025/2026 de votre salarié sera reporté directement dans l'onglet "CALENDRIER".</t>
  </si>
  <si>
    <t>Pauses</t>
  </si>
  <si>
    <t xml:space="preserve">Les pauses à l'intérieur de l'établissement sont fixées par l'employeur. </t>
  </si>
  <si>
    <t>La pause d'une durée inférieure ou égale à 10 minutes est considérée comme temps de travail effectif pour le calcul de la rémunération.</t>
  </si>
  <si>
    <r>
      <t xml:space="preserve">Toute période de travail d'au moins 6 heures </t>
    </r>
    <r>
      <rPr>
        <b/>
        <u/>
        <sz val="11"/>
        <color theme="1"/>
        <rFont val="Calibri"/>
        <family val="2"/>
        <scheme val="minor"/>
      </rPr>
      <t>incluant un moment de repas</t>
    </r>
    <r>
      <rPr>
        <sz val="11"/>
        <color theme="1"/>
        <rFont val="Calibri"/>
        <family val="2"/>
        <scheme val="minor"/>
      </rPr>
      <t xml:space="preserve"> doit être interrompue, sauf accord écrit entre le salarié et</t>
    </r>
  </si>
  <si>
    <t>l'employeur, par une pause de trois-quarts d'heure au moins permettant de prendre ce repas.</t>
  </si>
  <si>
    <t>Les personnels participant à la prise du repas des élèves de maternelle dans le cadre de leur mission éducative bénéficient quant à eux</t>
  </si>
  <si>
    <r>
      <t xml:space="preserve">d'une demi-heure pour prendre leur repas. Dans ce cas, cette pause est considérée comme temps de travail effectif. </t>
    </r>
    <r>
      <rPr>
        <b/>
        <sz val="11"/>
        <color theme="1"/>
        <rFont val="Calibri"/>
        <family val="2"/>
        <scheme val="minor"/>
      </rPr>
      <t>Cette pause est</t>
    </r>
  </si>
  <si>
    <r>
      <rPr>
        <b/>
        <sz val="11"/>
        <color theme="1"/>
        <rFont val="Calibri"/>
        <family val="2"/>
        <scheme val="minor"/>
      </rPr>
      <t xml:space="preserve">rémunérée </t>
    </r>
    <r>
      <rPr>
        <b/>
        <u/>
        <sz val="11"/>
        <color theme="1"/>
        <rFont val="Calibri"/>
        <family val="2"/>
        <scheme val="minor"/>
      </rPr>
      <t>seulement et seulement si</t>
    </r>
    <r>
      <rPr>
        <b/>
        <sz val="11"/>
        <color theme="1"/>
        <rFont val="Calibri"/>
        <family val="2"/>
        <scheme val="minor"/>
      </rPr>
      <t xml:space="preserve"> l'interruption d'activité est de 30 minutes.</t>
    </r>
  </si>
  <si>
    <t>Accord sur le temps partiel</t>
  </si>
  <si>
    <t>• prévoir une seule interruption d'activité par jour, ne pouvant être d'une durée supérieure à 2 heures (tous les salariés à temps partiel).</t>
  </si>
  <si>
    <r>
      <t xml:space="preserve">• </t>
    </r>
    <r>
      <rPr>
        <sz val="11"/>
        <color theme="1"/>
        <rFont val="Calibri"/>
        <family val="2"/>
        <scheme val="minor"/>
      </rPr>
      <t>regrouper le temps de travail par demi-journées dans la limite de 6 par semaine (les salariés dont la durée du travail est inférieure</t>
    </r>
  </si>
  <si>
    <t>à la durée minimale de travail fixé par l'article L. 3123-27, soit 24 heures hebdomadaires de moyenne).</t>
  </si>
  <si>
    <r>
      <t xml:space="preserve">Les salariés dont la </t>
    </r>
    <r>
      <rPr>
        <u/>
        <sz val="11"/>
        <color theme="1"/>
        <rFont val="Calibri"/>
        <family val="2"/>
        <scheme val="minor"/>
      </rPr>
      <t>durée du travail annualisée est inférieure à la durée minimale de travail</t>
    </r>
    <r>
      <rPr>
        <sz val="11"/>
        <color theme="1"/>
        <rFont val="Calibri"/>
        <family val="2"/>
        <scheme val="minor"/>
      </rPr>
      <t xml:space="preserve"> fixée par l'article L.3123-27 (soit </t>
    </r>
    <r>
      <rPr>
        <b/>
        <sz val="11"/>
        <color theme="1"/>
        <rFont val="Calibri"/>
        <family val="2"/>
        <scheme val="minor"/>
      </rPr>
      <t xml:space="preserve">24 heures </t>
    </r>
  </si>
  <si>
    <r>
      <rPr>
        <b/>
        <sz val="11"/>
        <color theme="1"/>
        <rFont val="Calibri"/>
        <family val="2"/>
        <scheme val="minor"/>
      </rPr>
      <t>hebdomadaires de moyenne</t>
    </r>
    <r>
      <rPr>
        <sz val="11"/>
        <color theme="1"/>
        <rFont val="Calibri"/>
        <family val="2"/>
        <scheme val="minor"/>
      </rPr>
      <t xml:space="preserve">) bénéficient de 4 semaines à 0 h par an. </t>
    </r>
    <r>
      <rPr>
        <b/>
        <sz val="11"/>
        <rFont val="Calibri"/>
        <family val="2"/>
        <scheme val="minor"/>
      </rPr>
      <t xml:space="preserve">Deux de ces semaines devront être accolées aux congés payés </t>
    </r>
    <r>
      <rPr>
        <b/>
        <sz val="11"/>
        <color theme="1"/>
        <rFont val="Calibri"/>
        <family val="2"/>
        <scheme val="minor"/>
      </rPr>
      <t>pris</t>
    </r>
  </si>
  <si>
    <r>
      <rPr>
        <b/>
        <sz val="11"/>
        <color theme="1"/>
        <rFont val="Calibri"/>
        <family val="2"/>
        <scheme val="minor"/>
      </rPr>
      <t xml:space="preserve">pendant la période de </t>
    </r>
    <r>
      <rPr>
        <b/>
        <u/>
        <sz val="11"/>
        <color theme="1"/>
        <rFont val="Calibri"/>
        <family val="2"/>
        <scheme val="minor"/>
      </rPr>
      <t>fermeture estivale</t>
    </r>
    <r>
      <rPr>
        <b/>
        <sz val="11"/>
        <color theme="1"/>
        <rFont val="Calibri"/>
        <family val="2"/>
        <scheme val="minor"/>
      </rPr>
      <t xml:space="preserve"> de l'établissement. </t>
    </r>
  </si>
  <si>
    <t>La durée hebdomadaire moyenne est précisée dans l'article "CONGES PAYES" des contrats et avenants des salariés.</t>
  </si>
  <si>
    <t>Congés payés</t>
  </si>
  <si>
    <r>
      <t xml:space="preserve">• prévoir </t>
    </r>
    <r>
      <rPr>
        <b/>
        <sz val="11"/>
        <rFont val="Calibri"/>
        <family val="2"/>
        <scheme val="minor"/>
      </rPr>
      <t>4 semaines consécutives de congés payés</t>
    </r>
    <r>
      <rPr>
        <sz val="11"/>
        <rFont val="Calibri"/>
        <family val="2"/>
        <scheme val="minor"/>
      </rPr>
      <t xml:space="preserve"> pendant les vacances scolaires d'été  </t>
    </r>
  </si>
  <si>
    <r>
      <t>(</t>
    </r>
    <r>
      <rPr>
        <b/>
        <u/>
        <sz val="11"/>
        <rFont val="Calibri"/>
        <family val="2"/>
        <scheme val="minor"/>
      </rPr>
      <t>Pour rappel</t>
    </r>
    <r>
      <rPr>
        <sz val="11"/>
        <rFont val="Calibri"/>
        <family val="2"/>
        <scheme val="minor"/>
      </rPr>
      <t xml:space="preserve"> : les CP doivent débuter par un jour habituellement travaillé et ne doivent pas dépasser 24 jours l'été)</t>
    </r>
  </si>
  <si>
    <t>2° Renseigner dans l'onglet "CALENDRIER" la répartition hebdomadaire de votre salarié.</t>
  </si>
  <si>
    <r>
      <t xml:space="preserve">Attention, il faut penser à convertir les minutes en centièmes. Vous pouvez utiliser le convertisseur ci-dessous en renseignant la </t>
    </r>
    <r>
      <rPr>
        <b/>
        <sz val="11"/>
        <color theme="1"/>
        <rFont val="Calibri"/>
        <family val="2"/>
        <scheme val="minor"/>
      </rPr>
      <t>cellule rose</t>
    </r>
    <r>
      <rPr>
        <sz val="11"/>
        <color theme="1"/>
        <rFont val="Calibri"/>
        <family val="2"/>
        <scheme val="minor"/>
      </rPr>
      <t>.</t>
    </r>
  </si>
  <si>
    <t>ex : si votre salarié commence à 8H30min, il faut renseigner 8,50.</t>
  </si>
  <si>
    <t>Convertisseur en centièmes :</t>
  </si>
  <si>
    <t>Minutes</t>
  </si>
  <si>
    <t>Centièmes</t>
  </si>
  <si>
    <t>3° Compléter dans le calendrier le nombre d'heures effectuées réellement semaine par semaine.</t>
  </si>
  <si>
    <t xml:space="preserve">Le reliquat d'heures est indiqué dans la cellule "différence". </t>
  </si>
  <si>
    <t xml:space="preserve">* Si le nombre est négatif, il faut prévoir du travail pendant les vacances. </t>
  </si>
  <si>
    <t xml:space="preserve">* Si le nombre est positif, il faut prévoir le paiement des heures. </t>
  </si>
  <si>
    <t>4° Indiquer les congés payés.</t>
  </si>
  <si>
    <t>Commencer par positionner les CP sur les vacances d'été (4 semaines consécutives : 23 ou 24 jours de CP maximum, sauf accord entre les parties),</t>
  </si>
  <si>
    <t>Positionner ensuite les CP en remontant dans le temps : vacances de Printemps, vacances d'Hiver, vacances de Noël puis vacances de la Toussaint.</t>
  </si>
  <si>
    <r>
      <t xml:space="preserve">Pour les périodes non travaillées qui ne sont pas des congés payés, indiquer </t>
    </r>
    <r>
      <rPr>
        <b/>
        <sz val="11"/>
        <color rgb="FFFF0000"/>
        <rFont val="Calibri"/>
        <family val="2"/>
        <scheme val="minor"/>
      </rPr>
      <t>0 H</t>
    </r>
    <r>
      <rPr>
        <b/>
        <sz val="11"/>
        <color theme="1"/>
        <rFont val="Calibri"/>
        <family val="2"/>
        <scheme val="minor"/>
      </rPr>
      <t xml:space="preserve"> </t>
    </r>
  </si>
  <si>
    <r>
      <t xml:space="preserve">Les congés payés se calculent en </t>
    </r>
    <r>
      <rPr>
        <b/>
        <sz val="11"/>
        <color theme="1"/>
        <rFont val="Calibri"/>
        <family val="2"/>
        <scheme val="minor"/>
      </rPr>
      <t>jours ouvrables</t>
    </r>
    <r>
      <rPr>
        <sz val="11"/>
        <color theme="1"/>
        <rFont val="Calibri"/>
        <family val="2"/>
        <scheme val="minor"/>
      </rPr>
      <t xml:space="preserve"> (6 jours/semaine). Seuls les dimanches et les jours fériés ne sont pas des jours ouvrables.</t>
    </r>
  </si>
  <si>
    <t>Le 1er jour à décompter est le 1er jour qui aurait été normalement travaillé si le salarié n'était pas parti en congés.</t>
  </si>
  <si>
    <t>(ex : si le salarié ne travaille pas le mercredi, il faut entamer la période de CP le jeudi).</t>
  </si>
  <si>
    <r>
      <t xml:space="preserve">Si le nombre de congés n'est pas correct, il y aura un message </t>
    </r>
    <r>
      <rPr>
        <b/>
        <sz val="11"/>
        <color rgb="FFFF0000"/>
        <rFont val="Calibri"/>
        <family val="2"/>
        <scheme val="minor"/>
      </rPr>
      <t>"ERREUR"</t>
    </r>
    <r>
      <rPr>
        <sz val="11"/>
        <color theme="1"/>
        <rFont val="Calibri"/>
        <family val="2"/>
        <scheme val="minor"/>
      </rPr>
      <t xml:space="preserve">. Il faudra donc l'ajuster afin de totaliser le nombre exact </t>
    </r>
  </si>
  <si>
    <t>(cf tableau de calcul, le nombre de CP est indiqué).</t>
  </si>
  <si>
    <t>5° Signatures.</t>
  </si>
  <si>
    <r>
      <t xml:space="preserve">Penser à retourner un </t>
    </r>
    <r>
      <rPr>
        <b/>
        <i/>
        <u/>
        <sz val="11"/>
        <rFont val="Calibri"/>
        <family val="2"/>
        <scheme val="minor"/>
      </rPr>
      <t xml:space="preserve">exemplaire signé </t>
    </r>
    <r>
      <rPr>
        <i/>
        <sz val="11"/>
        <rFont val="Calibri"/>
        <family val="2"/>
        <scheme val="minor"/>
      </rPr>
      <t>à l'UDOGEC.</t>
    </r>
  </si>
  <si>
    <t>ANNEXE au CONTRAT de TRAVAIL de :</t>
  </si>
  <si>
    <t>SEMAINE A</t>
  </si>
  <si>
    <t>MATIN</t>
  </si>
  <si>
    <t>PAUSE CONSIDEREE
TPS TRAVAIL EFFECTIF
(cf. ONGLET NOTICE)</t>
  </si>
  <si>
    <t>APRES-MIDI</t>
  </si>
  <si>
    <t>TOTAL</t>
  </si>
  <si>
    <t>Lundi</t>
  </si>
  <si>
    <t>de</t>
  </si>
  <si>
    <t>à</t>
  </si>
  <si>
    <t>Horaire rémunéré mensuel :</t>
  </si>
  <si>
    <t>Mardi</t>
  </si>
  <si>
    <t>Mercredi</t>
  </si>
  <si>
    <t>Temps de travail effectif :</t>
  </si>
  <si>
    <t>Jeudi</t>
  </si>
  <si>
    <t>Vendredi</t>
  </si>
  <si>
    <t>Temps de travail effectif incluant la solidarité :</t>
  </si>
  <si>
    <t>Samedi</t>
  </si>
  <si>
    <t>A REALISER</t>
  </si>
  <si>
    <t>SEMAINE B</t>
  </si>
  <si>
    <t>SEPTEMBRE</t>
  </si>
  <si>
    <t>OCTOBRE</t>
  </si>
  <si>
    <t>NOVEMBRE</t>
  </si>
  <si>
    <t>DECEMBRE</t>
  </si>
  <si>
    <t>JANVIER</t>
  </si>
  <si>
    <t>FEVRIER</t>
  </si>
  <si>
    <t>MARS</t>
  </si>
  <si>
    <t>AVRIL</t>
  </si>
  <si>
    <t xml:space="preserve">MAI </t>
  </si>
  <si>
    <t>JUIN</t>
  </si>
  <si>
    <t>JUILLET</t>
  </si>
  <si>
    <t>AOUT</t>
  </si>
  <si>
    <t>L</t>
  </si>
  <si>
    <t>Me</t>
  </si>
  <si>
    <t>S</t>
  </si>
  <si>
    <t>Toussaint</t>
  </si>
  <si>
    <t>J</t>
  </si>
  <si>
    <t>Jour de l'an</t>
  </si>
  <si>
    <t>D</t>
  </si>
  <si>
    <t>V</t>
  </si>
  <si>
    <t>Fête travail</t>
  </si>
  <si>
    <t>M</t>
  </si>
  <si>
    <t>Pâques</t>
  </si>
  <si>
    <t>Victoire 1945</t>
  </si>
  <si>
    <t>Armistice</t>
  </si>
  <si>
    <t>Ascension</t>
  </si>
  <si>
    <t>Fête Nat.</t>
  </si>
  <si>
    <t>Assomption</t>
  </si>
  <si>
    <t>Noël</t>
  </si>
  <si>
    <t>Pentecôte</t>
  </si>
  <si>
    <t>TOTAL heures prévues</t>
  </si>
  <si>
    <t>TOTAL heures réalisées</t>
  </si>
  <si>
    <t>(si différence positive, prévoir le paiement des heures)</t>
  </si>
  <si>
    <t>TOTAL CP</t>
  </si>
  <si>
    <t>Légende</t>
  </si>
  <si>
    <t xml:space="preserve">0 = jour ouvrable à 0 h </t>
  </si>
  <si>
    <t>A………………………………………………., le ……………………………..</t>
  </si>
  <si>
    <r>
      <t xml:space="preserve">CP = congés payés </t>
    </r>
    <r>
      <rPr>
        <i/>
        <sz val="11"/>
        <color rgb="FFFF0000"/>
        <rFont val="Calibri"/>
        <family val="2"/>
        <scheme val="minor"/>
      </rPr>
      <t/>
    </r>
  </si>
  <si>
    <t>Bon pour accord :</t>
  </si>
  <si>
    <t>Le salarié</t>
  </si>
  <si>
    <t>L'employeur</t>
  </si>
  <si>
    <t>Nombre 
de 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</si>
</sst>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rgb="FFFF0000"/>
      <name val="Calibri"/>
      <family val="2"/>
      <scheme val="minor"/>
    </font>
    <font>
      <b/>
      <i/>
      <sz val="10"/>
      <color rgb="FFFF0000"/>
      <name val="Comic Sans MS"/>
      <family val="4"/>
    </font>
    <font>
      <sz val="11"/>
      <name val="Calibri"/>
      <family val="2"/>
      <scheme val="minor"/>
    </font>
    <font>
      <i/>
      <sz val="9"/>
      <color theme="1"/>
      <name val="Calibri"/>
      <family val="2"/>
      <scheme val="minor"/>
    </font>
    <font>
      <sz val="9"/>
      <color indexed="81"/>
      <name val="Tahoma"/>
      <family val="2"/>
    </font>
    <font>
      <b/>
      <sz val="11"/>
      <color theme="3"/>
      <name val="Calibri"/>
      <family val="2"/>
      <scheme val="minor"/>
    </font>
    <font>
      <b/>
      <sz val="9"/>
      <color indexed="81"/>
      <name val="Tahoma"/>
      <family val="2"/>
    </font>
    <font>
      <b/>
      <sz val="11"/>
      <color theme="5" tint="-0.249977111117893"/>
      <name val="Calibri"/>
      <family val="2"/>
      <scheme val="minor"/>
    </font>
    <font>
      <b/>
      <sz val="11"/>
      <color rgb="FFFF0000"/>
      <name val="Calibri"/>
      <family val="2"/>
      <scheme val="minor"/>
    </font>
    <font>
      <sz val="11"/>
      <color theme="3"/>
      <name val="Calibri"/>
      <family val="2"/>
      <scheme val="minor"/>
    </font>
    <font>
      <b/>
      <u/>
      <sz val="11"/>
      <color theme="1"/>
      <name val="Calibri"/>
      <family val="2"/>
      <scheme val="minor"/>
    </font>
    <font>
      <b/>
      <u/>
      <sz val="11"/>
      <color rgb="FFFF0000"/>
      <name val="Calibri"/>
      <family val="2"/>
      <scheme val="minor"/>
    </font>
    <font>
      <b/>
      <i/>
      <sz val="14"/>
      <color rgb="FFFF0000"/>
      <name val="Calibri"/>
      <family val="2"/>
      <scheme val="minor"/>
    </font>
    <font>
      <u/>
      <sz val="11"/>
      <color theme="1"/>
      <name val="Calibri"/>
      <family val="2"/>
      <scheme val="minor"/>
    </font>
    <font>
      <i/>
      <sz val="11"/>
      <name val="Calibri"/>
      <family val="2"/>
      <scheme val="minor"/>
    </font>
    <font>
      <b/>
      <i/>
      <u/>
      <sz val="11"/>
      <name val="Calibri"/>
      <family val="2"/>
      <scheme val="minor"/>
    </font>
    <font>
      <b/>
      <sz val="11"/>
      <color rgb="FF7030A0"/>
      <name val="Calibri"/>
      <family val="2"/>
      <scheme val="minor"/>
    </font>
    <font>
      <b/>
      <i/>
      <sz val="11"/>
      <color rgb="FF7030A0"/>
      <name val="Calibri"/>
      <family val="2"/>
      <scheme val="minor"/>
    </font>
    <font>
      <b/>
      <sz val="11"/>
      <name val="Calibri"/>
      <family val="2"/>
      <scheme val="minor"/>
    </font>
    <font>
      <b/>
      <u/>
      <sz val="11"/>
      <name val="Calibri"/>
      <family val="2"/>
      <scheme val="minor"/>
    </font>
    <font>
      <sz val="11"/>
      <color theme="0"/>
      <name val="Calibri"/>
      <family val="2"/>
      <scheme val="minor"/>
    </font>
    <font>
      <b/>
      <sz val="12"/>
      <color theme="3"/>
      <name val="Calibri"/>
      <family val="2"/>
    </font>
    <font>
      <b/>
      <sz val="12"/>
      <color rgb="FFFF0000"/>
      <name val="Calibri"/>
      <family val="2"/>
    </font>
    <font>
      <b/>
      <i/>
      <sz val="10"/>
      <color theme="5" tint="-0.249977111117893"/>
      <name val="Calibri"/>
      <family val="2"/>
    </font>
    <font>
      <b/>
      <u/>
      <sz val="12"/>
      <color theme="3"/>
      <name val="Calibri"/>
      <family val="2"/>
    </font>
    <font>
      <b/>
      <i/>
      <u/>
      <sz val="12"/>
      <color theme="3"/>
      <name val="Calibri"/>
      <family val="2"/>
    </font>
    <font>
      <b/>
      <i/>
      <sz val="14"/>
      <color theme="5"/>
      <name val="Calibri"/>
      <family val="2"/>
      <scheme val="minor"/>
    </font>
    <font>
      <sz val="9"/>
      <color indexed="81"/>
      <name val="Calibri"/>
      <family val="2"/>
    </font>
    <font>
      <b/>
      <sz val="10"/>
      <color theme="5"/>
      <name val="Calibri"/>
      <family val="2"/>
      <scheme val="minor"/>
    </font>
    <font>
      <b/>
      <i/>
      <sz val="10"/>
      <color theme="5"/>
      <name val="Calibri"/>
      <family val="2"/>
      <scheme val="minor"/>
    </font>
    <font>
      <b/>
      <u/>
      <sz val="12"/>
      <color theme="3"/>
      <name val="Calibri"/>
      <family val="2"/>
      <scheme val="minor"/>
    </font>
    <font>
      <sz val="12"/>
      <name val="Calibri"/>
      <family val="2"/>
      <scheme val="minor"/>
    </font>
    <font>
      <b/>
      <sz val="12"/>
      <name val="Calibri"/>
      <family val="2"/>
      <scheme val="minor"/>
    </font>
    <font>
      <sz val="12"/>
      <color theme="3"/>
      <name val="Calibri"/>
      <family val="2"/>
      <scheme val="minor"/>
    </font>
    <font>
      <sz val="10"/>
      <name val="Calibri"/>
      <family val="2"/>
      <scheme val="minor"/>
    </font>
    <font>
      <b/>
      <sz val="10"/>
      <color rgb="FFFF0000"/>
      <name val="Calibri"/>
      <family val="2"/>
      <scheme val="minor"/>
    </font>
    <font>
      <b/>
      <i/>
      <sz val="10"/>
      <color rgb="FFFF0000"/>
      <name val="Calibri"/>
      <family val="2"/>
      <scheme val="minor"/>
    </font>
    <font>
      <sz val="9"/>
      <color theme="5"/>
      <name val="Calibri"/>
      <family val="2"/>
      <scheme val="minor"/>
    </font>
    <font>
      <b/>
      <sz val="9"/>
      <name val="Calibri"/>
      <family val="2"/>
      <scheme val="minor"/>
    </font>
    <font>
      <b/>
      <sz val="8"/>
      <name val="Calibri"/>
      <family val="2"/>
      <scheme val="minor"/>
    </font>
    <font>
      <sz val="9"/>
      <name val="Calibri"/>
      <family val="2"/>
      <scheme val="minor"/>
    </font>
    <font>
      <b/>
      <sz val="10"/>
      <name val="Calibri"/>
      <family val="2"/>
      <scheme val="minor"/>
    </font>
    <font>
      <sz val="8"/>
      <name val="Calibri"/>
      <family val="2"/>
      <scheme val="minor"/>
    </font>
    <font>
      <b/>
      <sz val="11"/>
      <color theme="5"/>
      <name val="Calibri"/>
      <family val="2"/>
      <scheme val="minor"/>
    </font>
    <font>
      <sz val="10"/>
      <color theme="5"/>
      <name val="Calibri"/>
      <family val="2"/>
      <scheme val="minor"/>
    </font>
    <font>
      <b/>
      <sz val="8"/>
      <color rgb="FFFF0000"/>
      <name val="Calibri"/>
      <family val="2"/>
      <scheme val="minor"/>
    </font>
    <font>
      <i/>
      <u/>
      <sz val="11"/>
      <name val="Calibri"/>
      <family val="2"/>
      <scheme val="minor"/>
    </font>
    <font>
      <b/>
      <i/>
      <sz val="10"/>
      <name val="Calibri"/>
      <family val="2"/>
      <scheme val="minor"/>
    </font>
    <font>
      <sz val="8"/>
      <color rgb="FFFF0000"/>
      <name val="Calibri"/>
      <family val="2"/>
      <scheme val="minor"/>
    </font>
    <font>
      <b/>
      <sz val="7"/>
      <color rgb="FFFF0000"/>
      <name val="Calibri"/>
      <family val="2"/>
      <scheme val="minor"/>
    </font>
    <font>
      <i/>
      <sz val="11"/>
      <color rgb="FFFF0000"/>
      <name val="Calibri"/>
      <family val="2"/>
      <scheme val="minor"/>
    </font>
    <font>
      <b/>
      <sz val="10"/>
      <color rgb="FFC00000"/>
      <name val="Calibri"/>
      <family val="2"/>
      <scheme val="minor"/>
    </font>
    <font>
      <b/>
      <sz val="10"/>
      <color theme="3" tint="0.39997558519241921"/>
      <name val="Calibri"/>
      <family val="2"/>
      <scheme val="minor"/>
    </font>
    <font>
      <sz val="10"/>
      <color rgb="FFC00000"/>
      <name val="Calibri"/>
      <family val="2"/>
      <scheme val="minor"/>
    </font>
    <font>
      <sz val="10"/>
      <color theme="3" tint="0.39997558519241921"/>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theme="0"/>
      </patternFill>
    </fill>
    <fill>
      <patternFill patternType="solid">
        <fgColor rgb="FFFFFF99"/>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39997558519241921"/>
        <bgColor indexed="64"/>
      </patternFill>
    </fill>
  </fills>
  <borders count="17">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s>
  <cellStyleXfs count="1">
    <xf numFmtId="0" fontId="0" fillId="0" borderId="0"/>
  </cellStyleXfs>
  <cellXfs count="199">
    <xf numFmtId="0" fontId="0" fillId="0" borderId="0" xfId="0"/>
    <xf numFmtId="0" fontId="0" fillId="0" borderId="0" xfId="0" applyAlignment="1">
      <alignment horizontal="center"/>
    </xf>
    <xf numFmtId="0" fontId="0" fillId="0" borderId="5" xfId="0" applyBorder="1" applyAlignment="1">
      <alignment horizontal="center"/>
    </xf>
    <xf numFmtId="0" fontId="5" fillId="0" borderId="0" xfId="0" applyFont="1" applyAlignment="1">
      <alignment horizontal="center"/>
    </xf>
    <xf numFmtId="0" fontId="9" fillId="0" borderId="0" xfId="0" applyFont="1"/>
    <xf numFmtId="0" fontId="9" fillId="3" borderId="0" xfId="0" applyFont="1" applyFill="1"/>
    <xf numFmtId="0" fontId="11" fillId="0" borderId="0" xfId="0" applyFont="1"/>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2" fontId="0" fillId="3" borderId="5" xfId="0" applyNumberFormat="1" applyFill="1" applyBorder="1" applyAlignment="1">
      <alignment horizontal="center" vertical="center"/>
    </xf>
    <xf numFmtId="2" fontId="0" fillId="0" borderId="5" xfId="0" applyNumberFormat="1" applyBorder="1" applyAlignment="1">
      <alignment horizontal="center" vertical="center"/>
    </xf>
    <xf numFmtId="0" fontId="0" fillId="0" borderId="0" xfId="0" applyAlignment="1">
      <alignment horizontal="center" vertical="center"/>
    </xf>
    <xf numFmtId="0" fontId="3" fillId="0" borderId="0" xfId="0" applyFont="1"/>
    <xf numFmtId="0" fontId="2" fillId="0" borderId="0" xfId="0" applyFont="1"/>
    <xf numFmtId="0" fontId="0" fillId="3" borderId="0" xfId="0" applyFill="1"/>
    <xf numFmtId="0" fontId="14" fillId="0" borderId="0" xfId="0" applyFont="1"/>
    <xf numFmtId="0" fontId="1" fillId="0" borderId="5" xfId="0" applyFont="1" applyBorder="1" applyAlignment="1">
      <alignment horizontal="center"/>
    </xf>
    <xf numFmtId="0" fontId="1" fillId="0" borderId="0" xfId="0" applyFont="1" applyAlignment="1">
      <alignment horizontal="center"/>
    </xf>
    <xf numFmtId="0" fontId="1" fillId="0" borderId="0" xfId="0" applyFont="1"/>
    <xf numFmtId="0" fontId="6" fillId="4" borderId="5" xfId="0" applyFont="1" applyFill="1" applyBorder="1" applyAlignment="1" applyProtection="1">
      <alignment horizontal="center"/>
      <protection locked="0"/>
    </xf>
    <xf numFmtId="0" fontId="6" fillId="3" borderId="0" xfId="0" applyFont="1" applyFill="1" applyAlignment="1">
      <alignment horizontal="center"/>
    </xf>
    <xf numFmtId="0" fontId="15" fillId="3" borderId="0" xfId="0" applyFont="1" applyFill="1"/>
    <xf numFmtId="0" fontId="6" fillId="0" borderId="0" xfId="0" applyFont="1"/>
    <xf numFmtId="0" fontId="18" fillId="0" borderId="0" xfId="0" applyFont="1"/>
    <xf numFmtId="0" fontId="15" fillId="3" borderId="0" xfId="0" applyFont="1" applyFill="1" applyAlignment="1">
      <alignment horizontal="center"/>
    </xf>
    <xf numFmtId="0" fontId="6" fillId="3" borderId="0" xfId="0" applyFont="1" applyFill="1" applyAlignment="1" applyProtection="1">
      <alignment horizontal="center"/>
      <protection locked="0"/>
    </xf>
    <xf numFmtId="0" fontId="26" fillId="3" borderId="0" xfId="0" applyFont="1" applyFill="1" applyAlignment="1">
      <alignment horizontal="center"/>
    </xf>
    <xf numFmtId="0" fontId="26" fillId="0" borderId="0" xfId="0" applyFont="1" applyAlignment="1">
      <alignment horizontal="center"/>
    </xf>
    <xf numFmtId="0" fontId="0" fillId="0" borderId="0" xfId="0" applyAlignment="1">
      <alignment wrapText="1"/>
    </xf>
    <xf numFmtId="0" fontId="0" fillId="7" borderId="8" xfId="0" applyFill="1" applyBorder="1" applyAlignment="1" applyProtection="1">
      <alignment horizontal="center" vertical="center" wrapText="1"/>
      <protection locked="0"/>
    </xf>
    <xf numFmtId="0" fontId="22" fillId="0" borderId="8" xfId="0" applyFont="1" applyBorder="1" applyAlignment="1">
      <alignment horizontal="center" vertical="center" wrapText="1"/>
    </xf>
    <xf numFmtId="0" fontId="9" fillId="8" borderId="6" xfId="0" applyFont="1" applyFill="1" applyBorder="1"/>
    <xf numFmtId="0" fontId="9" fillId="8" borderId="7" xfId="0" applyFont="1" applyFill="1" applyBorder="1"/>
    <xf numFmtId="0" fontId="9" fillId="8" borderId="8" xfId="0" applyFont="1" applyFill="1" applyBorder="1"/>
    <xf numFmtId="0" fontId="13" fillId="8" borderId="7" xfId="0" applyFont="1" applyFill="1" applyBorder="1"/>
    <xf numFmtId="0" fontId="13" fillId="8" borderId="8" xfId="0" applyFont="1" applyFill="1" applyBorder="1"/>
    <xf numFmtId="0" fontId="0" fillId="8" borderId="7" xfId="0" applyFill="1" applyBorder="1"/>
    <xf numFmtId="0" fontId="0" fillId="8" borderId="8" xfId="0" applyFill="1" applyBorder="1"/>
    <xf numFmtId="0" fontId="9" fillId="8" borderId="5" xfId="0" applyFont="1" applyFill="1" applyBorder="1"/>
    <xf numFmtId="0" fontId="30" fillId="9" borderId="9" xfId="0" applyFont="1" applyFill="1" applyBorder="1"/>
    <xf numFmtId="0" fontId="0" fillId="9" borderId="10" xfId="0" applyFill="1" applyBorder="1"/>
    <xf numFmtId="0" fontId="0" fillId="9" borderId="11" xfId="0" applyFill="1" applyBorder="1"/>
    <xf numFmtId="0" fontId="0" fillId="9" borderId="2" xfId="0" applyFill="1" applyBorder="1"/>
    <xf numFmtId="0" fontId="0" fillId="9" borderId="0" xfId="0" applyFill="1"/>
    <xf numFmtId="0" fontId="0" fillId="9" borderId="12" xfId="0" applyFill="1" applyBorder="1"/>
    <xf numFmtId="0" fontId="1" fillId="9" borderId="3" xfId="0" applyFont="1" applyFill="1" applyBorder="1"/>
    <xf numFmtId="0" fontId="0" fillId="9" borderId="1" xfId="0" applyFill="1" applyBorder="1"/>
    <xf numFmtId="0" fontId="0" fillId="9" borderId="4" xfId="0" applyFill="1" applyBorder="1"/>
    <xf numFmtId="0" fontId="16" fillId="9" borderId="2" xfId="0" applyFont="1" applyFill="1" applyBorder="1"/>
    <xf numFmtId="0" fontId="1" fillId="9" borderId="2" xfId="0" applyFont="1" applyFill="1" applyBorder="1"/>
    <xf numFmtId="0" fontId="0" fillId="9" borderId="3" xfId="0" applyFill="1" applyBorder="1"/>
    <xf numFmtId="0" fontId="15" fillId="9" borderId="2" xfId="0" applyFont="1" applyFill="1" applyBorder="1" applyAlignment="1">
      <alignment horizontal="center"/>
    </xf>
    <xf numFmtId="0" fontId="6" fillId="9" borderId="2" xfId="0" applyFont="1" applyFill="1" applyBorder="1" applyAlignment="1">
      <alignment horizontal="left"/>
    </xf>
    <xf numFmtId="0" fontId="0" fillId="9" borderId="0" xfId="0" applyFill="1" applyAlignment="1">
      <alignment horizontal="left"/>
    </xf>
    <xf numFmtId="0" fontId="0" fillId="9" borderId="12" xfId="0" applyFill="1" applyBorder="1" applyAlignment="1">
      <alignment horizontal="left"/>
    </xf>
    <xf numFmtId="0" fontId="0" fillId="0" borderId="0" xfId="0" applyProtection="1">
      <protection locked="0"/>
    </xf>
    <xf numFmtId="0" fontId="40" fillId="3" borderId="0" xfId="0" applyFont="1" applyFill="1" applyProtection="1">
      <protection locked="0"/>
    </xf>
    <xf numFmtId="0" fontId="38" fillId="0" borderId="0" xfId="0" applyFont="1" applyProtection="1">
      <protection locked="0"/>
    </xf>
    <xf numFmtId="0" fontId="39" fillId="3" borderId="0" xfId="0" applyFont="1" applyFill="1" applyProtection="1">
      <protection locked="0"/>
    </xf>
    <xf numFmtId="0" fontId="12" fillId="0" borderId="0" xfId="0" applyFont="1" applyProtection="1">
      <protection locked="0"/>
    </xf>
    <xf numFmtId="0" fontId="12" fillId="2" borderId="0" xfId="0" applyFont="1" applyFill="1" applyAlignment="1" applyProtection="1">
      <alignment horizontal="left"/>
      <protection locked="0"/>
    </xf>
    <xf numFmtId="0" fontId="50" fillId="0" borderId="0" xfId="0" applyFont="1" applyAlignment="1" applyProtection="1">
      <alignment vertical="center"/>
      <protection locked="0"/>
    </xf>
    <xf numFmtId="0" fontId="46" fillId="0" borderId="0" xfId="0" applyFont="1" applyAlignment="1" applyProtection="1">
      <alignment vertical="center"/>
      <protection locked="0"/>
    </xf>
    <xf numFmtId="0" fontId="38" fillId="0" borderId="0" xfId="0" applyFont="1" applyAlignment="1" applyProtection="1">
      <alignment vertical="center"/>
      <protection locked="0"/>
    </xf>
    <xf numFmtId="0" fontId="42" fillId="0" borderId="0" xfId="0" applyFont="1" applyAlignment="1" applyProtection="1">
      <alignment vertical="center"/>
      <protection locked="0"/>
    </xf>
    <xf numFmtId="0" fontId="43" fillId="0" borderId="0" xfId="0" applyFont="1" applyAlignment="1" applyProtection="1">
      <alignment vertical="center"/>
      <protection locked="0"/>
    </xf>
    <xf numFmtId="0" fontId="45" fillId="0" borderId="0" xfId="0" applyFont="1" applyAlignment="1" applyProtection="1">
      <alignment vertical="center"/>
      <protection locked="0"/>
    </xf>
    <xf numFmtId="2" fontId="45" fillId="0" borderId="0" xfId="0" applyNumberFormat="1" applyFont="1" applyAlignment="1" applyProtection="1">
      <alignment horizontal="center" vertical="center"/>
      <protection locked="0"/>
    </xf>
    <xf numFmtId="0" fontId="44" fillId="0" borderId="0" xfId="0" applyFont="1" applyProtection="1">
      <protection locked="0"/>
    </xf>
    <xf numFmtId="0" fontId="6" fillId="0" borderId="0" xfId="0" applyFont="1" applyProtection="1">
      <protection locked="0"/>
    </xf>
    <xf numFmtId="0" fontId="51" fillId="0" borderId="0" xfId="0" applyFont="1" applyAlignment="1" applyProtection="1">
      <alignment vertical="center"/>
      <protection locked="0"/>
    </xf>
    <xf numFmtId="2" fontId="52" fillId="0" borderId="0" xfId="0" applyNumberFormat="1" applyFont="1" applyProtection="1">
      <protection locked="0"/>
    </xf>
    <xf numFmtId="49" fontId="53" fillId="0" borderId="0" xfId="0" applyNumberFormat="1" applyFont="1" applyAlignment="1" applyProtection="1">
      <alignment vertical="center"/>
      <protection locked="0"/>
    </xf>
    <xf numFmtId="0" fontId="0" fillId="3" borderId="0" xfId="0" applyFill="1" applyProtection="1">
      <protection locked="0"/>
    </xf>
    <xf numFmtId="0" fontId="0" fillId="2" borderId="0" xfId="0" applyFill="1" applyProtection="1">
      <protection locked="0"/>
    </xf>
    <xf numFmtId="0" fontId="34" fillId="2" borderId="0" xfId="0" applyFont="1" applyFill="1" applyProtection="1">
      <protection locked="0"/>
    </xf>
    <xf numFmtId="0" fontId="35" fillId="2" borderId="0" xfId="0" applyFont="1" applyFill="1" applyAlignment="1" applyProtection="1">
      <alignment horizontal="center"/>
      <protection locked="0"/>
    </xf>
    <xf numFmtId="0" fontId="35" fillId="2" borderId="0" xfId="0" applyFont="1" applyFill="1" applyProtection="1">
      <protection locked="0"/>
    </xf>
    <xf numFmtId="0" fontId="36" fillId="2" borderId="0" xfId="0" applyFont="1" applyFill="1" applyAlignment="1" applyProtection="1">
      <alignment horizontal="left"/>
      <protection locked="0"/>
    </xf>
    <xf numFmtId="2" fontId="49" fillId="0" borderId="0" xfId="0" applyNumberFormat="1" applyFont="1" applyProtection="1">
      <protection locked="0"/>
    </xf>
    <xf numFmtId="0" fontId="0" fillId="0" borderId="0" xfId="0" applyAlignment="1" applyProtection="1">
      <alignment horizontal="center"/>
      <protection locked="0"/>
    </xf>
    <xf numFmtId="0" fontId="2" fillId="0" borderId="0" xfId="0" applyFont="1" applyAlignment="1" applyProtection="1">
      <alignment horizontal="left"/>
      <protection locked="0"/>
    </xf>
    <xf numFmtId="0" fontId="0" fillId="2" borderId="0" xfId="0" applyFill="1" applyAlignment="1" applyProtection="1">
      <alignment horizontal="center"/>
      <protection locked="0"/>
    </xf>
    <xf numFmtId="0" fontId="38" fillId="2" borderId="0" xfId="0" applyFont="1" applyFill="1" applyProtection="1">
      <protection locked="0"/>
    </xf>
    <xf numFmtId="0" fontId="3" fillId="0" borderId="0" xfId="0" applyFont="1" applyProtection="1">
      <protection locked="0"/>
    </xf>
    <xf numFmtId="0" fontId="20" fillId="3" borderId="0" xfId="0" applyFont="1" applyFill="1" applyAlignment="1" applyProtection="1">
      <alignment horizontal="center"/>
      <protection locked="0"/>
    </xf>
    <xf numFmtId="0" fontId="21" fillId="3" borderId="0" xfId="0" applyFont="1" applyFill="1" applyAlignment="1" applyProtection="1">
      <alignment horizontal="center"/>
      <protection locked="0"/>
    </xf>
    <xf numFmtId="14" fontId="21" fillId="3" borderId="0" xfId="0" applyNumberFormat="1" applyFont="1" applyFill="1" applyAlignment="1" applyProtection="1">
      <alignment horizontal="center"/>
      <protection locked="0"/>
    </xf>
    <xf numFmtId="0" fontId="2" fillId="0" borderId="10" xfId="0" applyFont="1" applyBorder="1" applyAlignment="1" applyProtection="1">
      <alignment horizontal="left"/>
      <protection locked="0"/>
    </xf>
    <xf numFmtId="0" fontId="0" fillId="0" borderId="0" xfId="0" applyAlignment="1" applyProtection="1">
      <alignment horizontal="left"/>
      <protection locked="0"/>
    </xf>
    <xf numFmtId="2" fontId="42" fillId="3" borderId="0" xfId="0" applyNumberFormat="1" applyFont="1" applyFill="1" applyAlignment="1" applyProtection="1">
      <alignment horizontal="center" vertical="center"/>
      <protection locked="0"/>
    </xf>
    <xf numFmtId="0" fontId="42" fillId="3" borderId="0" xfId="0" applyFont="1" applyFill="1" applyAlignment="1" applyProtection="1">
      <alignment horizontal="center" vertical="center"/>
      <protection locked="0"/>
    </xf>
    <xf numFmtId="2" fontId="38" fillId="3" borderId="0" xfId="0" applyNumberFormat="1" applyFont="1" applyFill="1" applyAlignment="1" applyProtection="1">
      <alignment horizontal="center"/>
      <protection locked="0"/>
    </xf>
    <xf numFmtId="2" fontId="38" fillId="10" borderId="0" xfId="0" applyNumberFormat="1" applyFont="1" applyFill="1" applyAlignment="1" applyProtection="1">
      <alignment horizontal="center"/>
      <protection locked="0"/>
    </xf>
    <xf numFmtId="2" fontId="38" fillId="11" borderId="0" xfId="0" applyNumberFormat="1" applyFont="1" applyFill="1" applyAlignment="1" applyProtection="1">
      <alignment horizontal="center"/>
      <protection locked="0"/>
    </xf>
    <xf numFmtId="0" fontId="38" fillId="3" borderId="0" xfId="0" applyFont="1" applyFill="1" applyProtection="1">
      <protection locked="0"/>
    </xf>
    <xf numFmtId="0" fontId="38" fillId="7" borderId="0" xfId="0" applyFont="1" applyFill="1" applyProtection="1">
      <protection locked="0"/>
    </xf>
    <xf numFmtId="0" fontId="38" fillId="10" borderId="0" xfId="0" applyFont="1" applyFill="1" applyProtection="1">
      <protection locked="0"/>
    </xf>
    <xf numFmtId="0" fontId="38" fillId="10" borderId="1" xfId="0" applyFont="1" applyFill="1" applyBorder="1" applyProtection="1">
      <protection locked="0"/>
    </xf>
    <xf numFmtId="0" fontId="0" fillId="0" borderId="6" xfId="0" applyBorder="1" applyProtection="1">
      <protection locked="0"/>
    </xf>
    <xf numFmtId="0" fontId="48" fillId="0" borderId="0" xfId="0" applyFont="1" applyProtection="1">
      <protection locked="0"/>
    </xf>
    <xf numFmtId="0" fontId="6" fillId="3" borderId="1" xfId="0" applyFont="1" applyFill="1" applyBorder="1" applyProtection="1">
      <protection locked="0"/>
    </xf>
    <xf numFmtId="0" fontId="6" fillId="3" borderId="0" xfId="0" applyFont="1" applyFill="1" applyProtection="1">
      <protection locked="0"/>
    </xf>
    <xf numFmtId="2" fontId="0" fillId="0" borderId="0" xfId="0" applyNumberFormat="1" applyAlignment="1" applyProtection="1">
      <alignment horizontal="center"/>
      <protection locked="0"/>
    </xf>
    <xf numFmtId="2" fontId="0" fillId="0" borderId="0" xfId="0" applyNumberFormat="1" applyProtection="1">
      <protection locked="0"/>
    </xf>
    <xf numFmtId="2" fontId="0" fillId="0" borderId="5" xfId="0" applyNumberFormat="1" applyBorder="1" applyProtection="1">
      <protection locked="0"/>
    </xf>
    <xf numFmtId="0" fontId="42" fillId="0" borderId="5" xfId="0" applyFont="1" applyBorder="1" applyAlignment="1">
      <alignment horizontal="center" vertical="center"/>
    </xf>
    <xf numFmtId="2" fontId="43" fillId="0" borderId="5" xfId="0" applyNumberFormat="1" applyFont="1" applyBorder="1" applyAlignment="1">
      <alignment horizontal="center" vertical="center"/>
    </xf>
    <xf numFmtId="2" fontId="42" fillId="0" borderId="5" xfId="0" applyNumberFormat="1" applyFont="1" applyBorder="1" applyAlignment="1">
      <alignment vertical="center"/>
    </xf>
    <xf numFmtId="0" fontId="44" fillId="0" borderId="5" xfId="0" applyFont="1" applyBorder="1" applyAlignment="1">
      <alignment horizontal="center"/>
    </xf>
    <xf numFmtId="0" fontId="47" fillId="3" borderId="0" xfId="0" applyFont="1" applyFill="1"/>
    <xf numFmtId="0" fontId="39" fillId="3" borderId="0" xfId="0" applyFont="1" applyFill="1"/>
    <xf numFmtId="2" fontId="42" fillId="0" borderId="0" xfId="0" applyNumberFormat="1" applyFont="1" applyAlignment="1">
      <alignment horizontal="center"/>
    </xf>
    <xf numFmtId="0" fontId="46" fillId="0" borderId="0" xfId="0" applyFont="1"/>
    <xf numFmtId="0" fontId="42" fillId="0" borderId="0" xfId="0" applyFont="1" applyAlignment="1">
      <alignment horizontal="center"/>
    </xf>
    <xf numFmtId="2" fontId="38" fillId="0" borderId="5" xfId="0" applyNumberFormat="1" applyFont="1" applyBorder="1"/>
    <xf numFmtId="0" fontId="38" fillId="0" borderId="0" xfId="0" applyFont="1"/>
    <xf numFmtId="0" fontId="12" fillId="0" borderId="0" xfId="0" applyFont="1"/>
    <xf numFmtId="0" fontId="47" fillId="0" borderId="0" xfId="0" applyFont="1"/>
    <xf numFmtId="0" fontId="12" fillId="2" borderId="0" xfId="0" applyFont="1" applyFill="1" applyAlignment="1">
      <alignment horizontal="left"/>
    </xf>
    <xf numFmtId="2" fontId="39" fillId="3" borderId="0" xfId="0" applyNumberFormat="1" applyFont="1" applyFill="1"/>
    <xf numFmtId="0" fontId="47" fillId="2" borderId="0" xfId="0" applyFont="1" applyFill="1" applyAlignment="1">
      <alignment horizontal="left"/>
    </xf>
    <xf numFmtId="0" fontId="39" fillId="3" borderId="0" xfId="0" applyFont="1" applyFill="1" applyAlignment="1">
      <alignment horizontal="center"/>
    </xf>
    <xf numFmtId="0" fontId="38" fillId="3" borderId="0" xfId="0" applyFont="1" applyFill="1"/>
    <xf numFmtId="0" fontId="38" fillId="3" borderId="1" xfId="0" applyFont="1" applyFill="1" applyBorder="1"/>
    <xf numFmtId="0" fontId="38" fillId="5" borderId="1" xfId="0" applyFont="1" applyFill="1" applyBorder="1"/>
    <xf numFmtId="0" fontId="38" fillId="7" borderId="0" xfId="0" applyFont="1" applyFill="1"/>
    <xf numFmtId="0" fontId="38" fillId="10" borderId="0" xfId="0" applyFont="1" applyFill="1"/>
    <xf numFmtId="0" fontId="38" fillId="10" borderId="1" xfId="0" applyFont="1" applyFill="1" applyBorder="1"/>
    <xf numFmtId="0" fontId="38" fillId="11" borderId="0" xfId="0" applyFont="1" applyFill="1"/>
    <xf numFmtId="0" fontId="45" fillId="7" borderId="0" xfId="0" applyFont="1" applyFill="1" applyAlignment="1">
      <alignment horizontal="center"/>
    </xf>
    <xf numFmtId="2" fontId="45" fillId="7" borderId="0" xfId="0" applyNumberFormat="1" applyFont="1" applyFill="1" applyAlignment="1">
      <alignment horizontal="center"/>
    </xf>
    <xf numFmtId="2" fontId="0" fillId="0" borderId="7" xfId="0" applyNumberFormat="1" applyBorder="1" applyAlignment="1">
      <alignment horizontal="center"/>
    </xf>
    <xf numFmtId="2" fontId="0" fillId="0" borderId="8" xfId="0" applyNumberFormat="1" applyBorder="1"/>
    <xf numFmtId="2" fontId="0" fillId="0" borderId="6" xfId="0" applyNumberFormat="1" applyBorder="1"/>
    <xf numFmtId="0" fontId="0" fillId="3" borderId="6" xfId="0" applyFill="1" applyBorder="1"/>
    <xf numFmtId="0" fontId="6" fillId="3" borderId="6" xfId="0" applyFont="1" applyFill="1" applyBorder="1"/>
    <xf numFmtId="0" fontId="0" fillId="0" borderId="7" xfId="0" applyBorder="1"/>
    <xf numFmtId="0" fontId="0" fillId="0" borderId="6" xfId="0" applyBorder="1"/>
    <xf numFmtId="0" fontId="0" fillId="0" borderId="8" xfId="0" applyBorder="1"/>
    <xf numFmtId="2" fontId="0" fillId="0" borderId="5" xfId="0" applyNumberFormat="1" applyBorder="1"/>
    <xf numFmtId="2" fontId="4" fillId="0" borderId="0" xfId="0" applyNumberFormat="1" applyFont="1"/>
    <xf numFmtId="0" fontId="0" fillId="0" borderId="5" xfId="0" applyBorder="1"/>
    <xf numFmtId="0" fontId="4" fillId="0" borderId="5" xfId="0" applyFont="1" applyBorder="1" applyAlignment="1">
      <alignment horizontal="center"/>
    </xf>
    <xf numFmtId="0" fontId="37" fillId="2" borderId="0" xfId="0" applyFont="1" applyFill="1" applyAlignment="1">
      <alignment horizontal="center"/>
    </xf>
    <xf numFmtId="2" fontId="43" fillId="3" borderId="0" xfId="0" applyNumberFormat="1" applyFont="1" applyFill="1" applyAlignment="1">
      <alignment horizontal="center" vertical="center"/>
    </xf>
    <xf numFmtId="0" fontId="43" fillId="3" borderId="0" xfId="0" applyFont="1" applyFill="1" applyAlignment="1">
      <alignment horizontal="center" vertical="center"/>
    </xf>
    <xf numFmtId="2" fontId="57" fillId="3" borderId="0" xfId="0" applyNumberFormat="1" applyFont="1" applyFill="1" applyAlignment="1" applyProtection="1">
      <alignment horizontal="center"/>
      <protection locked="0"/>
    </xf>
    <xf numFmtId="2" fontId="58" fillId="3" borderId="0" xfId="0" applyNumberFormat="1" applyFont="1" applyFill="1" applyAlignment="1" applyProtection="1">
      <alignment horizontal="center"/>
      <protection locked="0"/>
    </xf>
    <xf numFmtId="2" fontId="7" fillId="3" borderId="1" xfId="0" applyNumberFormat="1" applyFont="1" applyFill="1" applyBorder="1" applyAlignment="1">
      <alignment horizontal="center"/>
    </xf>
    <xf numFmtId="2" fontId="7" fillId="10" borderId="1" xfId="0" applyNumberFormat="1" applyFont="1" applyFill="1" applyBorder="1" applyAlignment="1">
      <alignment horizontal="center"/>
    </xf>
    <xf numFmtId="0" fontId="6" fillId="9" borderId="3" xfId="0" applyFont="1" applyFill="1" applyBorder="1" applyAlignment="1">
      <alignment horizontal="center"/>
    </xf>
    <xf numFmtId="0" fontId="6" fillId="9" borderId="1" xfId="0" applyFont="1" applyFill="1" applyBorder="1" applyAlignment="1">
      <alignment horizontal="center"/>
    </xf>
    <xf numFmtId="0" fontId="6" fillId="9" borderId="4" xfId="0" applyFont="1" applyFill="1" applyBorder="1" applyAlignment="1">
      <alignment horizontal="center"/>
    </xf>
    <xf numFmtId="0" fontId="11" fillId="0" borderId="0" xfId="0" applyFont="1" applyAlignment="1">
      <alignment horizont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7" borderId="6" xfId="0" applyFill="1" applyBorder="1" applyAlignment="1" applyProtection="1">
      <alignment horizontal="center" vertical="center" wrapText="1"/>
      <protection locked="0"/>
    </xf>
    <xf numFmtId="0" fontId="0" fillId="7" borderId="8" xfId="0" applyFill="1" applyBorder="1" applyAlignment="1" applyProtection="1">
      <alignment horizontal="center" vertical="center" wrapText="1"/>
      <protection locked="0"/>
    </xf>
    <xf numFmtId="0" fontId="25" fillId="7" borderId="13" xfId="0" applyFont="1" applyFill="1" applyBorder="1" applyAlignment="1">
      <alignment horizontal="center"/>
    </xf>
    <xf numFmtId="0" fontId="25" fillId="7" borderId="14" xfId="0" applyFont="1" applyFill="1" applyBorder="1" applyAlignment="1">
      <alignment horizontal="center"/>
    </xf>
    <xf numFmtId="0" fontId="25" fillId="7" borderId="15" xfId="0" applyFont="1" applyFill="1" applyBorder="1" applyAlignment="1">
      <alignment horizontal="center"/>
    </xf>
    <xf numFmtId="0" fontId="28" fillId="8" borderId="13" xfId="0" applyFont="1" applyFill="1" applyBorder="1" applyAlignment="1">
      <alignment horizontal="center" vertical="center"/>
    </xf>
    <xf numFmtId="0" fontId="28" fillId="8" borderId="14" xfId="0" applyFont="1" applyFill="1" applyBorder="1" applyAlignment="1">
      <alignment horizontal="center" vertical="center"/>
    </xf>
    <xf numFmtId="0" fontId="28" fillId="8" borderId="15" xfId="0" applyFont="1" applyFill="1" applyBorder="1" applyAlignment="1">
      <alignment horizontal="center" vertical="center"/>
    </xf>
    <xf numFmtId="0" fontId="27" fillId="0" borderId="0" xfId="0" applyFont="1" applyAlignment="1">
      <alignment horizontal="left"/>
    </xf>
    <xf numFmtId="2" fontId="42" fillId="0" borderId="5" xfId="0" applyNumberFormat="1" applyFont="1" applyBorder="1" applyAlignment="1" applyProtection="1">
      <alignment horizontal="center" vertical="center"/>
      <protection locked="0"/>
    </xf>
    <xf numFmtId="2" fontId="42" fillId="3" borderId="5" xfId="0" applyNumberFormat="1" applyFont="1" applyFill="1" applyBorder="1" applyAlignment="1" applyProtection="1">
      <alignment horizontal="center"/>
      <protection locked="0"/>
    </xf>
    <xf numFmtId="2" fontId="45" fillId="3" borderId="5" xfId="0" applyNumberFormat="1" applyFont="1" applyFill="1" applyBorder="1" applyAlignment="1">
      <alignment horizontal="center"/>
    </xf>
    <xf numFmtId="0" fontId="45" fillId="3" borderId="5" xfId="0" applyFont="1" applyFill="1" applyBorder="1" applyAlignment="1">
      <alignment horizontal="center"/>
    </xf>
    <xf numFmtId="2" fontId="42" fillId="3" borderId="0" xfId="0" applyNumberFormat="1" applyFont="1" applyFill="1" applyAlignment="1" applyProtection="1">
      <alignment horizontal="center" vertical="center"/>
      <protection locked="0"/>
    </xf>
    <xf numFmtId="0" fontId="42" fillId="3" borderId="0" xfId="0" applyFont="1" applyFill="1" applyAlignment="1" applyProtection="1">
      <alignment horizontal="center" vertical="center"/>
      <protection locked="0"/>
    </xf>
    <xf numFmtId="2" fontId="43" fillId="7" borderId="5" xfId="0" applyNumberFormat="1" applyFont="1" applyFill="1" applyBorder="1" applyAlignment="1">
      <alignment horizontal="center" vertical="center"/>
    </xf>
    <xf numFmtId="0" fontId="43" fillId="7" borderId="5" xfId="0" applyFont="1" applyFill="1" applyBorder="1" applyAlignment="1">
      <alignment horizontal="center" vertical="center"/>
    </xf>
    <xf numFmtId="0" fontId="41" fillId="7" borderId="5" xfId="0" applyFont="1" applyFill="1" applyBorder="1" applyAlignment="1">
      <alignment horizontal="left" vertical="center"/>
    </xf>
    <xf numFmtId="2" fontId="42" fillId="0" borderId="6" xfId="0" applyNumberFormat="1" applyFont="1" applyBorder="1" applyAlignment="1" applyProtection="1">
      <alignment horizontal="center" vertical="center"/>
      <protection locked="0"/>
    </xf>
    <xf numFmtId="0" fontId="24" fillId="2" borderId="0" xfId="0" applyFont="1" applyFill="1" applyAlignment="1" applyProtection="1">
      <alignment horizontal="center"/>
      <protection locked="0"/>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2" fillId="3" borderId="0" xfId="0" applyFont="1" applyFill="1" applyAlignment="1" applyProtection="1">
      <alignment horizontal="center"/>
      <protection locked="0"/>
    </xf>
    <xf numFmtId="0" fontId="0" fillId="0" borderId="5" xfId="0" applyBorder="1" applyAlignment="1">
      <alignment horizontal="center"/>
    </xf>
    <xf numFmtId="0" fontId="7" fillId="0" borderId="0" xfId="0" applyFont="1" applyAlignment="1" applyProtection="1">
      <alignment horizontal="right"/>
      <protection locked="0"/>
    </xf>
    <xf numFmtId="0" fontId="0" fillId="0" borderId="7" xfId="0" applyBorder="1" applyAlignment="1" applyProtection="1">
      <alignment horizontal="center"/>
      <protection locked="0"/>
    </xf>
    <xf numFmtId="0" fontId="0" fillId="0" borderId="6" xfId="0" applyBorder="1" applyAlignment="1" applyProtection="1">
      <alignment horizontal="center"/>
      <protection locked="0"/>
    </xf>
    <xf numFmtId="0" fontId="0" fillId="0" borderId="8" xfId="0" applyBorder="1" applyAlignment="1" applyProtection="1">
      <alignment horizontal="center"/>
      <protection locked="0"/>
    </xf>
    <xf numFmtId="0" fontId="40" fillId="3" borderId="0" xfId="0" applyFont="1" applyFill="1" applyAlignment="1" applyProtection="1">
      <alignment horizontal="left" vertical="center"/>
      <protection locked="0"/>
    </xf>
    <xf numFmtId="0" fontId="37" fillId="2" borderId="0" xfId="0" applyFont="1" applyFill="1" applyAlignment="1">
      <alignment horizontal="center"/>
    </xf>
    <xf numFmtId="0" fontId="32" fillId="7" borderId="5" xfId="0" applyFont="1" applyFill="1" applyBorder="1" applyAlignment="1">
      <alignment horizontal="center" vertical="center"/>
    </xf>
    <xf numFmtId="0" fontId="32" fillId="7" borderId="5" xfId="0" applyFont="1" applyFill="1" applyBorder="1" applyAlignment="1">
      <alignment horizontal="center" vertical="center" wrapText="1"/>
    </xf>
    <xf numFmtId="0" fontId="32" fillId="7" borderId="6" xfId="0" applyFont="1" applyFill="1" applyBorder="1" applyAlignment="1">
      <alignment horizontal="center" vertical="center"/>
    </xf>
    <xf numFmtId="0" fontId="33" fillId="7" borderId="5" xfId="0" applyFont="1" applyFill="1" applyBorder="1" applyAlignment="1">
      <alignment horizontal="center" vertical="center"/>
    </xf>
    <xf numFmtId="0" fontId="55" fillId="3" borderId="5" xfId="0" applyFont="1" applyFill="1" applyBorder="1" applyAlignment="1" applyProtection="1">
      <alignment horizontal="center" vertical="center"/>
      <protection locked="0"/>
    </xf>
    <xf numFmtId="0" fontId="2" fillId="0" borderId="0" xfId="0" applyFont="1" applyAlignment="1" applyProtection="1">
      <alignment horizontal="left"/>
      <protection locked="0"/>
    </xf>
    <xf numFmtId="0" fontId="2" fillId="6" borderId="0" xfId="0" applyFont="1" applyFill="1" applyAlignment="1" applyProtection="1">
      <alignment horizontal="center"/>
      <protection locked="0"/>
    </xf>
    <xf numFmtId="0" fontId="56" fillId="3" borderId="5" xfId="0" applyFont="1" applyFill="1" applyBorder="1" applyAlignment="1" applyProtection="1">
      <alignment horizontal="center" vertical="center"/>
      <protection locked="0"/>
    </xf>
    <xf numFmtId="0" fontId="38" fillId="3" borderId="16" xfId="0" applyFont="1" applyFill="1" applyBorder="1"/>
    <xf numFmtId="2" fontId="7" fillId="3" borderId="16" xfId="0" applyNumberFormat="1" applyFont="1" applyFill="1" applyBorder="1" applyAlignment="1">
      <alignment horizontal="center"/>
    </xf>
    <xf numFmtId="0" fontId="38" fillId="5" borderId="16" xfId="0" applyFont="1" applyFill="1" applyBorder="1"/>
  </cellXfs>
  <cellStyles count="1">
    <cellStyle name="Normal" xfId="0" builtinId="0"/>
  </cellStyles>
  <dxfs count="13">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ill>
        <patternFill>
          <bgColor rgb="FFFFFF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9"/>
  <sheetViews>
    <sheetView showGridLines="0" tabSelected="1" workbookViewId="0">
      <selection activeCell="A14" sqref="A14:B14"/>
    </sheetView>
  </sheetViews>
  <sheetFormatPr defaultColWidth="11.42578125" defaultRowHeight="14.45"/>
  <cols>
    <col min="1" max="1" width="15.42578125" customWidth="1"/>
    <col min="2" max="2" width="12.28515625" customWidth="1"/>
    <col min="3" max="3" width="17.140625" customWidth="1"/>
    <col min="4" max="4" width="13.7109375" customWidth="1"/>
    <col min="5" max="5" width="16.42578125" customWidth="1"/>
    <col min="6" max="6" width="17.85546875" customWidth="1"/>
    <col min="7" max="7" width="13.7109375" customWidth="1"/>
    <col min="8" max="8" width="18.7109375" customWidth="1"/>
  </cols>
  <sheetData>
    <row r="1" spans="1:8" ht="16.149999999999999" thickBot="1">
      <c r="A1" s="159" t="s">
        <v>0</v>
      </c>
      <c r="B1" s="160"/>
      <c r="C1" s="160"/>
      <c r="D1" s="160"/>
      <c r="E1" s="160"/>
      <c r="F1" s="160"/>
      <c r="G1" s="160"/>
      <c r="H1" s="161"/>
    </row>
    <row r="2" spans="1:8" ht="16.149999999999999" thickBot="1">
      <c r="A2" s="26"/>
      <c r="B2" s="26"/>
      <c r="C2" s="26"/>
      <c r="D2" s="26"/>
      <c r="E2" s="26"/>
      <c r="F2" s="26"/>
      <c r="G2" s="26"/>
      <c r="H2" s="26"/>
    </row>
    <row r="3" spans="1:8" ht="19.5" customHeight="1" thickBot="1">
      <c r="A3" s="162" t="s">
        <v>1</v>
      </c>
      <c r="B3" s="163"/>
      <c r="C3" s="163"/>
      <c r="D3" s="163"/>
      <c r="E3" s="163"/>
      <c r="F3" s="163"/>
      <c r="G3" s="163"/>
      <c r="H3" s="164"/>
    </row>
    <row r="4" spans="1:8" ht="15.6">
      <c r="A4" s="26"/>
      <c r="B4" s="26"/>
      <c r="C4" s="26"/>
      <c r="D4" s="26"/>
      <c r="E4" s="26"/>
      <c r="F4" s="26"/>
      <c r="G4" s="26"/>
      <c r="H4" s="26"/>
    </row>
    <row r="5" spans="1:8" ht="10.5" customHeight="1">
      <c r="A5" s="27"/>
      <c r="B5" s="27"/>
      <c r="C5" s="27"/>
      <c r="D5" s="27"/>
      <c r="E5" s="27"/>
      <c r="F5" s="27"/>
      <c r="G5" s="27"/>
      <c r="H5" s="27"/>
    </row>
    <row r="6" spans="1:8">
      <c r="A6" s="165" t="s">
        <v>2</v>
      </c>
      <c r="B6" s="165"/>
      <c r="C6" s="165"/>
      <c r="D6" s="165"/>
      <c r="E6" s="165"/>
      <c r="F6" s="165"/>
      <c r="G6" s="165"/>
      <c r="H6" s="165"/>
    </row>
    <row r="7" spans="1:8" ht="6.75" customHeight="1">
      <c r="A7" s="3"/>
      <c r="B7" s="3"/>
      <c r="C7" s="3"/>
      <c r="D7" s="3"/>
      <c r="E7" s="3"/>
      <c r="F7" s="3"/>
      <c r="G7" s="3"/>
      <c r="H7" s="3"/>
    </row>
    <row r="8" spans="1:8" ht="6.75" customHeight="1">
      <c r="A8" s="3"/>
      <c r="B8" s="3"/>
      <c r="C8" s="3"/>
      <c r="D8" s="3"/>
      <c r="E8" s="3"/>
      <c r="F8" s="3"/>
      <c r="G8" s="3"/>
      <c r="H8" s="3"/>
    </row>
    <row r="9" spans="1:8">
      <c r="A9" s="31" t="s">
        <v>3</v>
      </c>
      <c r="B9" s="32"/>
      <c r="C9" s="32"/>
      <c r="D9" s="32"/>
      <c r="E9" s="32"/>
      <c r="F9" s="32"/>
      <c r="G9" s="33"/>
      <c r="H9" s="4"/>
    </row>
    <row r="10" spans="1:8">
      <c r="A10" s="5"/>
      <c r="B10" s="5"/>
      <c r="C10" s="5"/>
      <c r="D10" s="5"/>
      <c r="E10" s="5"/>
      <c r="F10" s="5"/>
      <c r="G10" s="5"/>
      <c r="H10" s="4"/>
    </row>
    <row r="12" spans="1:8">
      <c r="A12" s="154" t="s">
        <v>4</v>
      </c>
      <c r="B12" s="154"/>
      <c r="C12" s="154"/>
      <c r="D12" s="154"/>
      <c r="E12" s="154"/>
      <c r="F12" s="154"/>
      <c r="G12" s="6"/>
      <c r="H12" s="6"/>
    </row>
    <row r="13" spans="1:8" ht="78.75" customHeight="1">
      <c r="A13" s="155" t="s">
        <v>5</v>
      </c>
      <c r="B13" s="156"/>
      <c r="C13" s="7" t="s">
        <v>6</v>
      </c>
      <c r="D13" s="8" t="s">
        <v>7</v>
      </c>
      <c r="E13" s="8" t="s">
        <v>8</v>
      </c>
      <c r="F13" s="30" t="s">
        <v>9</v>
      </c>
    </row>
    <row r="14" spans="1:8" s="11" customFormat="1" ht="35.25" customHeight="1">
      <c r="A14" s="157"/>
      <c r="B14" s="158"/>
      <c r="C14" s="29"/>
      <c r="D14" s="29"/>
      <c r="E14" s="9">
        <f>IF(D14=51,MIN((C14*12)*1470/1820,1470),MIN((C14*12)*1558/1820,1558))</f>
        <v>0</v>
      </c>
      <c r="F14" s="10">
        <f>IF(D14=51,MIN((C14*12)*1477/1820,1477),MIN((C14*12)*1565/1820,1565))</f>
        <v>0</v>
      </c>
      <c r="G14"/>
      <c r="H14"/>
    </row>
    <row r="15" spans="1:8">
      <c r="A15" s="13" t="s">
        <v>10</v>
      </c>
      <c r="B15" s="12"/>
      <c r="C15" s="12"/>
      <c r="D15" s="12"/>
      <c r="E15" s="12"/>
    </row>
    <row r="16" spans="1:8">
      <c r="A16" s="13"/>
      <c r="B16" s="12"/>
      <c r="C16" s="12"/>
      <c r="D16" s="12"/>
      <c r="E16" s="12"/>
    </row>
    <row r="17" spans="1:8">
      <c r="A17" t="s">
        <v>11</v>
      </c>
      <c r="G17" s="14"/>
    </row>
    <row r="18" spans="1:8">
      <c r="G18" s="14"/>
    </row>
    <row r="19" spans="1:8" ht="6" customHeight="1">
      <c r="A19" s="20"/>
      <c r="B19" s="1"/>
      <c r="C19" s="1"/>
      <c r="D19" s="1"/>
    </row>
    <row r="20" spans="1:8">
      <c r="A20" s="21"/>
    </row>
    <row r="21" spans="1:8" ht="18">
      <c r="A21" s="39" t="s">
        <v>12</v>
      </c>
      <c r="B21" s="40"/>
      <c r="C21" s="40"/>
      <c r="D21" s="40"/>
      <c r="E21" s="40"/>
      <c r="F21" s="40"/>
      <c r="G21" s="40"/>
      <c r="H21" s="41"/>
    </row>
    <row r="22" spans="1:8" ht="7.5" customHeight="1">
      <c r="A22" s="42"/>
      <c r="B22" s="43"/>
      <c r="C22" s="43"/>
      <c r="D22" s="43"/>
      <c r="E22" s="43"/>
      <c r="F22" s="43"/>
      <c r="G22" s="43"/>
      <c r="H22" s="44"/>
    </row>
    <row r="23" spans="1:8">
      <c r="A23" s="42" t="s">
        <v>13</v>
      </c>
      <c r="B23" s="43"/>
      <c r="C23" s="43"/>
      <c r="D23" s="43"/>
      <c r="E23" s="43"/>
      <c r="F23" s="43"/>
      <c r="G23" s="43"/>
      <c r="H23" s="44"/>
    </row>
    <row r="24" spans="1:8">
      <c r="A24" s="42"/>
      <c r="B24" s="43"/>
      <c r="C24" s="43"/>
      <c r="D24" s="43"/>
      <c r="E24" s="43"/>
      <c r="F24" s="43"/>
      <c r="G24" s="43"/>
      <c r="H24" s="44"/>
    </row>
    <row r="25" spans="1:8">
      <c r="A25" s="42" t="s">
        <v>14</v>
      </c>
      <c r="B25" s="43"/>
      <c r="C25" s="43"/>
      <c r="D25" s="43"/>
      <c r="E25" s="43"/>
      <c r="F25" s="43"/>
      <c r="G25" s="43"/>
      <c r="H25" s="44"/>
    </row>
    <row r="26" spans="1:8">
      <c r="A26" s="42"/>
      <c r="B26" s="43"/>
      <c r="C26" s="43"/>
      <c r="D26" s="43"/>
      <c r="E26" s="43"/>
      <c r="F26" s="43"/>
      <c r="G26" s="43"/>
      <c r="H26" s="44"/>
    </row>
    <row r="27" spans="1:8">
      <c r="A27" s="42" t="s">
        <v>15</v>
      </c>
      <c r="B27" s="43"/>
      <c r="C27" s="43"/>
      <c r="D27" s="43"/>
      <c r="E27" s="43"/>
      <c r="F27" s="43"/>
      <c r="G27" s="43"/>
      <c r="H27" s="44"/>
    </row>
    <row r="28" spans="1:8">
      <c r="A28" s="42" t="s">
        <v>16</v>
      </c>
      <c r="B28" s="43"/>
      <c r="C28" s="43"/>
      <c r="D28" s="43"/>
      <c r="E28" s="43"/>
      <c r="F28" s="43"/>
      <c r="G28" s="43"/>
      <c r="H28" s="44"/>
    </row>
    <row r="29" spans="1:8">
      <c r="A29" s="42"/>
      <c r="B29" s="43"/>
      <c r="C29" s="43"/>
      <c r="D29" s="43"/>
      <c r="E29" s="43"/>
      <c r="F29" s="43"/>
      <c r="G29" s="43"/>
      <c r="H29" s="44"/>
    </row>
    <row r="30" spans="1:8">
      <c r="A30" s="42" t="s">
        <v>17</v>
      </c>
      <c r="B30" s="43"/>
      <c r="C30" s="43"/>
      <c r="D30" s="43"/>
      <c r="E30" s="43"/>
      <c r="F30" s="43"/>
      <c r="G30" s="43"/>
      <c r="H30" s="44"/>
    </row>
    <row r="31" spans="1:8">
      <c r="A31" s="42" t="s">
        <v>18</v>
      </c>
      <c r="B31" s="43"/>
      <c r="C31" s="43"/>
      <c r="D31" s="43"/>
      <c r="E31" s="43"/>
      <c r="F31" s="43"/>
      <c r="G31" s="43"/>
      <c r="H31" s="44"/>
    </row>
    <row r="32" spans="1:8">
      <c r="A32" s="45" t="s">
        <v>19</v>
      </c>
      <c r="B32" s="46"/>
      <c r="C32" s="46"/>
      <c r="D32" s="46"/>
      <c r="E32" s="46"/>
      <c r="F32" s="46"/>
      <c r="G32" s="46"/>
      <c r="H32" s="47"/>
    </row>
    <row r="33" spans="1:8">
      <c r="A33" s="14"/>
      <c r="B33" s="14"/>
      <c r="C33" s="14"/>
      <c r="D33" s="14"/>
      <c r="E33" s="14"/>
      <c r="F33" s="14"/>
      <c r="G33" s="14"/>
      <c r="H33" s="14"/>
    </row>
    <row r="34" spans="1:8">
      <c r="G34" s="14"/>
      <c r="H34" s="14"/>
    </row>
    <row r="35" spans="1:8" ht="18">
      <c r="A35" s="39" t="s">
        <v>20</v>
      </c>
      <c r="B35" s="40"/>
      <c r="C35" s="40"/>
      <c r="D35" s="40"/>
      <c r="E35" s="40"/>
      <c r="F35" s="40"/>
      <c r="G35" s="40"/>
      <c r="H35" s="41"/>
    </row>
    <row r="36" spans="1:8" ht="6.75" customHeight="1">
      <c r="A36" s="48"/>
      <c r="B36" s="43"/>
      <c r="C36" s="43"/>
      <c r="D36" s="43"/>
      <c r="E36" s="43"/>
      <c r="F36" s="43"/>
      <c r="G36" s="43"/>
      <c r="H36" s="44"/>
    </row>
    <row r="37" spans="1:8">
      <c r="A37" s="42" t="s">
        <v>21</v>
      </c>
      <c r="B37" s="43"/>
      <c r="C37" s="43"/>
      <c r="D37" s="43"/>
      <c r="E37" s="43"/>
      <c r="F37" s="43"/>
      <c r="G37" s="43"/>
      <c r="H37" s="44"/>
    </row>
    <row r="38" spans="1:8">
      <c r="A38" s="49" t="s">
        <v>22</v>
      </c>
      <c r="B38" s="43"/>
      <c r="C38" s="43"/>
      <c r="D38" s="43"/>
      <c r="E38" s="43"/>
      <c r="F38" s="43"/>
      <c r="G38" s="43"/>
      <c r="H38" s="44"/>
    </row>
    <row r="39" spans="1:8">
      <c r="A39" s="42" t="s">
        <v>23</v>
      </c>
      <c r="B39" s="43"/>
      <c r="C39" s="43"/>
      <c r="D39" s="43"/>
      <c r="E39" s="43"/>
      <c r="F39" s="43"/>
      <c r="G39" s="43"/>
      <c r="H39" s="44"/>
    </row>
    <row r="40" spans="1:8">
      <c r="A40" s="42"/>
      <c r="B40" s="43"/>
      <c r="C40" s="43"/>
      <c r="D40" s="43"/>
      <c r="E40" s="43"/>
      <c r="F40" s="43"/>
      <c r="G40" s="43"/>
      <c r="H40" s="44"/>
    </row>
    <row r="41" spans="1:8">
      <c r="A41" s="42" t="s">
        <v>24</v>
      </c>
      <c r="B41" s="43"/>
      <c r="C41" s="43"/>
      <c r="D41" s="43"/>
      <c r="E41" s="43"/>
      <c r="F41" s="43"/>
      <c r="G41" s="43"/>
      <c r="H41" s="44"/>
    </row>
    <row r="42" spans="1:8">
      <c r="A42" s="42" t="s">
        <v>25</v>
      </c>
      <c r="B42" s="43"/>
      <c r="C42" s="43"/>
      <c r="D42" s="43"/>
      <c r="E42" s="43"/>
      <c r="F42" s="43"/>
      <c r="G42" s="43"/>
      <c r="H42" s="44"/>
    </row>
    <row r="43" spans="1:8">
      <c r="A43" s="49" t="s">
        <v>26</v>
      </c>
      <c r="B43" s="43"/>
      <c r="C43" s="43"/>
      <c r="D43" s="43"/>
      <c r="E43" s="43"/>
      <c r="F43" s="43"/>
      <c r="G43" s="43"/>
      <c r="H43" s="44"/>
    </row>
    <row r="44" spans="1:8">
      <c r="A44" s="50" t="s">
        <v>27</v>
      </c>
      <c r="B44" s="46"/>
      <c r="C44" s="46"/>
      <c r="D44" s="46"/>
      <c r="E44" s="46"/>
      <c r="F44" s="46"/>
      <c r="G44" s="46"/>
      <c r="H44" s="47"/>
    </row>
    <row r="45" spans="1:8">
      <c r="A45" s="24"/>
    </row>
    <row r="46" spans="1:8" ht="18">
      <c r="A46" s="39" t="s">
        <v>28</v>
      </c>
      <c r="B46" s="40"/>
      <c r="C46" s="40"/>
      <c r="D46" s="40"/>
      <c r="E46" s="40"/>
      <c r="F46" s="40"/>
      <c r="G46" s="40"/>
      <c r="H46" s="41"/>
    </row>
    <row r="47" spans="1:8" ht="7.5" customHeight="1">
      <c r="A47" s="51"/>
      <c r="B47" s="43"/>
      <c r="C47" s="43"/>
      <c r="D47" s="43"/>
      <c r="E47" s="43"/>
      <c r="F47" s="43"/>
      <c r="G47" s="43"/>
      <c r="H47" s="44"/>
    </row>
    <row r="48" spans="1:8">
      <c r="A48" s="52" t="s">
        <v>29</v>
      </c>
      <c r="B48" s="53"/>
      <c r="C48" s="53"/>
      <c r="D48" s="53"/>
      <c r="E48" s="53"/>
      <c r="F48" s="53"/>
      <c r="G48" s="53"/>
      <c r="H48" s="54"/>
    </row>
    <row r="49" spans="1:8">
      <c r="A49" s="151" t="s">
        <v>30</v>
      </c>
      <c r="B49" s="152"/>
      <c r="C49" s="152"/>
      <c r="D49" s="152"/>
      <c r="E49" s="152"/>
      <c r="F49" s="152"/>
      <c r="G49" s="152"/>
      <c r="H49" s="153"/>
    </row>
    <row r="50" spans="1:8">
      <c r="A50" s="20"/>
      <c r="B50" s="20"/>
      <c r="C50" s="20"/>
      <c r="D50" s="20"/>
      <c r="E50" s="20"/>
      <c r="F50" s="20"/>
      <c r="G50" s="20"/>
      <c r="H50" s="20"/>
    </row>
    <row r="51" spans="1:8">
      <c r="A51" s="20"/>
      <c r="B51" s="20"/>
      <c r="C51" s="20"/>
      <c r="D51" s="20"/>
      <c r="E51" s="20"/>
      <c r="F51" s="20"/>
      <c r="G51" s="20"/>
      <c r="H51" s="20"/>
    </row>
    <row r="52" spans="1:8">
      <c r="A52" s="14"/>
      <c r="B52" s="14"/>
      <c r="C52" s="14"/>
      <c r="D52" s="14"/>
      <c r="E52" s="14"/>
      <c r="F52" s="14"/>
      <c r="G52" s="14"/>
      <c r="H52" s="14"/>
    </row>
    <row r="53" spans="1:8">
      <c r="A53" s="31" t="s">
        <v>31</v>
      </c>
      <c r="B53" s="32"/>
      <c r="C53" s="32"/>
      <c r="D53" s="32"/>
      <c r="E53" s="34"/>
      <c r="F53" s="34"/>
      <c r="G53" s="35"/>
    </row>
    <row r="55" spans="1:8">
      <c r="A55" t="s">
        <v>32</v>
      </c>
    </row>
    <row r="56" spans="1:8">
      <c r="A56" t="s">
        <v>33</v>
      </c>
    </row>
    <row r="58" spans="1:8">
      <c r="A58" s="15" t="s">
        <v>34</v>
      </c>
    </row>
    <row r="59" spans="1:8">
      <c r="A59" s="16" t="s">
        <v>35</v>
      </c>
      <c r="B59" s="16" t="s">
        <v>36</v>
      </c>
      <c r="C59" s="17"/>
      <c r="D59" s="17"/>
      <c r="E59" s="18"/>
    </row>
    <row r="60" spans="1:8">
      <c r="A60" s="19">
        <v>45</v>
      </c>
      <c r="B60" s="2">
        <f>A60*100/60</f>
        <v>75</v>
      </c>
      <c r="C60" s="1"/>
      <c r="D60" s="1"/>
    </row>
    <row r="61" spans="1:8">
      <c r="A61" s="25"/>
      <c r="B61" s="1"/>
      <c r="C61" s="1"/>
      <c r="D61" s="1"/>
    </row>
    <row r="62" spans="1:8">
      <c r="A62" s="25"/>
      <c r="B62" s="1"/>
      <c r="C62" s="1"/>
      <c r="D62" s="1"/>
    </row>
    <row r="63" spans="1:8">
      <c r="A63" s="31" t="s">
        <v>37</v>
      </c>
      <c r="B63" s="36"/>
      <c r="C63" s="36"/>
      <c r="D63" s="36"/>
      <c r="E63" s="36"/>
      <c r="F63" s="36"/>
      <c r="G63" s="37"/>
    </row>
    <row r="65" spans="1:4">
      <c r="A65" t="s">
        <v>38</v>
      </c>
    </row>
    <row r="66" spans="1:4">
      <c r="A66" t="s">
        <v>39</v>
      </c>
    </row>
    <row r="67" spans="1:4">
      <c r="A67" t="s">
        <v>40</v>
      </c>
    </row>
    <row r="71" spans="1:4">
      <c r="A71" s="31" t="s">
        <v>41</v>
      </c>
      <c r="B71" s="37"/>
      <c r="C71" s="14"/>
      <c r="D71" s="14"/>
    </row>
    <row r="72" spans="1:4">
      <c r="A72" s="4"/>
    </row>
    <row r="73" spans="1:4">
      <c r="A73" s="22" t="s">
        <v>42</v>
      </c>
    </row>
    <row r="74" spans="1:4">
      <c r="A74" s="22" t="s">
        <v>43</v>
      </c>
    </row>
    <row r="75" spans="1:4">
      <c r="A75" s="23"/>
    </row>
    <row r="76" spans="1:4">
      <c r="A76" s="22"/>
    </row>
    <row r="77" spans="1:4">
      <c r="A77" t="s">
        <v>44</v>
      </c>
    </row>
    <row r="79" spans="1:4">
      <c r="A79" t="s">
        <v>45</v>
      </c>
    </row>
    <row r="80" spans="1:4">
      <c r="A80" t="s">
        <v>46</v>
      </c>
    </row>
    <row r="81" spans="1:1">
      <c r="A81" t="s">
        <v>47</v>
      </c>
    </row>
    <row r="83" spans="1:1">
      <c r="A83" t="s">
        <v>48</v>
      </c>
    </row>
    <row r="84" spans="1:1" ht="11.25" customHeight="1">
      <c r="A84" t="s">
        <v>49</v>
      </c>
    </row>
    <row r="87" spans="1:1">
      <c r="A87" s="38" t="s">
        <v>50</v>
      </c>
    </row>
    <row r="88" spans="1:1">
      <c r="A88" s="23" t="s">
        <v>51</v>
      </c>
    </row>
    <row r="89" spans="1:1">
      <c r="A89" s="4"/>
    </row>
  </sheetData>
  <sheetProtection algorithmName="SHA-512" hashValue="0gxrjQyeuRTe5wG4ASNI7mCy8v2eKUPyFPb0ZSZY99DK2J+SjOVURJ1X+Z+jxEvVTFzJsDsC1TxOYEs2GaW7ng==" saltValue="Ynk4MDXzhMaRD4ZbWBW16Q==" spinCount="100000" sheet="1" objects="1" scenarios="1"/>
  <mergeCells count="7">
    <mergeCell ref="A49:H49"/>
    <mergeCell ref="A12:F12"/>
    <mergeCell ref="A13:B13"/>
    <mergeCell ref="A14:B14"/>
    <mergeCell ref="A1:H1"/>
    <mergeCell ref="A3:H3"/>
    <mergeCell ref="A6:H6"/>
  </mergeCells>
  <pageMargins left="0.11811023622047245" right="0.11811023622047245" top="0.35433070866141736" bottom="0.35433070866141736" header="0.31496062992125984" footer="0.31496062992125984"/>
  <pageSetup paperSize="9" orientation="landscape" r:id="rId1"/>
  <headerFooter>
    <oddFooter>&amp;R&amp;P/&amp;N</oddFooter>
  </headerFooter>
  <legacyDrawing r:id="rId2"/>
  <extLst>
    <ext xmlns:x14="http://schemas.microsoft.com/office/spreadsheetml/2009/9/main" uri="{CCE6A557-97BC-4b89-ADB6-D9C93CAAB3DF}">
      <x14:dataValidations xmlns:xm="http://schemas.microsoft.com/office/excel/2006/main" count="1">
        <x14:dataValidation type="list" showInputMessage="1" showErrorMessage="1" errorTitle="Entrée non valide" error="Sélectionner le nombre de CP" promptTitle="Nombre de CP" prompt="Sélectionner le nombre de CP" xr:uid="{00000000-0002-0000-0000-000000000000}">
          <x14:formula1>
            <xm:f>Feuil1!$A$3:$A$4</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AL102"/>
  <sheetViews>
    <sheetView showGridLines="0" topLeftCell="A22" zoomScale="91" zoomScaleNormal="91" workbookViewId="0">
      <selection activeCell="Z88" sqref="Z88:AB88"/>
    </sheetView>
  </sheetViews>
  <sheetFormatPr defaultColWidth="11.5703125" defaultRowHeight="14.45"/>
  <cols>
    <col min="1" max="1" width="4.28515625" style="55" customWidth="1"/>
    <col min="2" max="2" width="3.28515625" style="55" customWidth="1"/>
    <col min="3" max="3" width="11.5703125" style="55" customWidth="1"/>
    <col min="4" max="5" width="3.28515625" style="55" customWidth="1"/>
    <col min="6" max="6" width="11.5703125" style="55" customWidth="1"/>
    <col min="7" max="8" width="3.28515625" style="55" customWidth="1"/>
    <col min="9" max="9" width="11.5703125" style="55" customWidth="1"/>
    <col min="10" max="11" width="3.28515625" style="55" customWidth="1"/>
    <col min="12" max="12" width="11.5703125" style="55" customWidth="1"/>
    <col min="13" max="14" width="3.28515625" style="55" customWidth="1"/>
    <col min="15" max="15" width="11.5703125" style="55" customWidth="1"/>
    <col min="16" max="17" width="3.28515625" style="55" customWidth="1"/>
    <col min="18" max="18" width="11.5703125" style="55" customWidth="1"/>
    <col min="19" max="20" width="3.28515625" style="55" customWidth="1"/>
    <col min="21" max="21" width="11.5703125" style="55" customWidth="1"/>
    <col min="22" max="23" width="3.28515625" style="55" customWidth="1"/>
    <col min="24" max="24" width="11.5703125" style="55" customWidth="1"/>
    <col min="25" max="26" width="3.28515625" style="55" customWidth="1"/>
    <col min="27" max="27" width="11.5703125" style="55" customWidth="1"/>
    <col min="28" max="29" width="3.28515625" style="55" customWidth="1"/>
    <col min="30" max="30" width="11.5703125" style="55" customWidth="1"/>
    <col min="31" max="32" width="3.28515625" style="55" customWidth="1"/>
    <col min="33" max="33" width="11.5703125" style="55" customWidth="1"/>
    <col min="34" max="35" width="3.28515625" style="55" customWidth="1"/>
    <col min="36" max="36" width="11.5703125" style="55" customWidth="1"/>
    <col min="37" max="37" width="3.28515625" style="55" customWidth="1"/>
    <col min="38" max="38" width="11.5703125" style="55" customWidth="1"/>
    <col min="39" max="16384" width="11.5703125" style="55"/>
  </cols>
  <sheetData>
    <row r="5" spans="2:38" s="77" customFormat="1" ht="15.6">
      <c r="B5" s="75" t="s">
        <v>52</v>
      </c>
      <c r="C5" s="76"/>
      <c r="F5" s="76"/>
      <c r="I5" s="78"/>
      <c r="K5" s="187">
        <f>NOTICE!A14</f>
        <v>0</v>
      </c>
      <c r="L5" s="187"/>
      <c r="M5" s="187"/>
      <c r="N5" s="187"/>
      <c r="O5" s="187"/>
      <c r="P5" s="187"/>
      <c r="Q5" s="187"/>
      <c r="R5" s="187"/>
      <c r="S5" s="187"/>
      <c r="T5" s="187"/>
      <c r="U5" s="187"/>
      <c r="V5" s="187"/>
      <c r="W5" s="187"/>
      <c r="X5" s="76"/>
      <c r="AA5" s="76"/>
      <c r="AD5" s="76"/>
      <c r="AG5" s="76"/>
      <c r="AJ5" s="76"/>
    </row>
    <row r="6" spans="2:38" s="77" customFormat="1" ht="15.6">
      <c r="B6" s="75"/>
      <c r="C6" s="76"/>
      <c r="F6" s="76"/>
      <c r="I6" s="78"/>
      <c r="K6" s="144"/>
      <c r="L6" s="144"/>
      <c r="M6" s="144"/>
      <c r="N6" s="144"/>
      <c r="O6" s="144"/>
      <c r="P6" s="144"/>
      <c r="Q6" s="144"/>
      <c r="R6" s="144"/>
      <c r="S6" s="144"/>
      <c r="T6" s="144"/>
      <c r="U6" s="144"/>
      <c r="V6" s="144"/>
      <c r="W6" s="144"/>
      <c r="X6" s="76"/>
      <c r="AA6" s="76"/>
      <c r="AD6" s="76"/>
      <c r="AG6" s="76"/>
      <c r="AJ6" s="76"/>
    </row>
    <row r="7" spans="2:38" s="77" customFormat="1" ht="15.6">
      <c r="B7" s="75"/>
      <c r="C7" s="76"/>
      <c r="F7" s="76"/>
      <c r="I7" s="78"/>
      <c r="K7" s="144"/>
      <c r="L7" s="144"/>
      <c r="M7" s="144"/>
      <c r="N7" s="144"/>
      <c r="O7" s="144"/>
      <c r="P7" s="144"/>
      <c r="Q7" s="144"/>
      <c r="R7" s="144"/>
      <c r="S7" s="144"/>
      <c r="T7" s="144"/>
      <c r="U7" s="144"/>
      <c r="V7" s="144"/>
      <c r="W7" s="144"/>
      <c r="X7" s="76"/>
      <c r="AA7" s="76"/>
      <c r="AD7" s="76"/>
      <c r="AG7" s="76"/>
      <c r="AJ7" s="76"/>
    </row>
    <row r="8" spans="2:38" s="57" customFormat="1">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row>
    <row r="9" spans="2:38" s="57" customFormat="1" ht="45.6" customHeight="1">
      <c r="B9" s="192" t="s">
        <v>53</v>
      </c>
      <c r="C9" s="192"/>
      <c r="D9" s="188" t="s">
        <v>54</v>
      </c>
      <c r="E9" s="188"/>
      <c r="F9" s="188"/>
      <c r="G9" s="188"/>
      <c r="H9" s="188"/>
      <c r="I9" s="188"/>
      <c r="J9" s="188"/>
      <c r="K9" s="189" t="s">
        <v>55</v>
      </c>
      <c r="L9" s="188"/>
      <c r="M9" s="188"/>
      <c r="N9" s="188"/>
      <c r="O9" s="188"/>
      <c r="P9" s="190"/>
      <c r="Q9" s="188" t="s">
        <v>56</v>
      </c>
      <c r="R9" s="188"/>
      <c r="S9" s="188"/>
      <c r="T9" s="188"/>
      <c r="U9" s="188"/>
      <c r="V9" s="188"/>
      <c r="W9" s="191" t="s">
        <v>57</v>
      </c>
      <c r="X9" s="191"/>
      <c r="Y9" s="191"/>
      <c r="Z9" s="56"/>
      <c r="AA9" s="186"/>
      <c r="AB9" s="186"/>
      <c r="AC9" s="186"/>
      <c r="AD9" s="186"/>
      <c r="AE9" s="186"/>
      <c r="AF9" s="186"/>
      <c r="AG9" s="186"/>
      <c r="AH9" s="186"/>
      <c r="AI9" s="186"/>
      <c r="AJ9" s="186"/>
      <c r="AK9" s="186"/>
    </row>
    <row r="10" spans="2:38" s="57" customFormat="1" ht="20.45" customHeight="1">
      <c r="B10" s="174" t="s">
        <v>58</v>
      </c>
      <c r="C10" s="174"/>
      <c r="D10" s="106" t="s">
        <v>59</v>
      </c>
      <c r="E10" s="166"/>
      <c r="F10" s="166"/>
      <c r="G10" s="107" t="s">
        <v>60</v>
      </c>
      <c r="H10" s="166"/>
      <c r="I10" s="166"/>
      <c r="J10" s="166"/>
      <c r="K10" s="106" t="s">
        <v>59</v>
      </c>
      <c r="L10" s="166"/>
      <c r="M10" s="166"/>
      <c r="N10" s="107" t="s">
        <v>60</v>
      </c>
      <c r="O10" s="166"/>
      <c r="P10" s="175"/>
      <c r="Q10" s="108" t="s">
        <v>59</v>
      </c>
      <c r="R10" s="166"/>
      <c r="S10" s="166"/>
      <c r="T10" s="109" t="s">
        <v>60</v>
      </c>
      <c r="U10" s="167"/>
      <c r="V10" s="167"/>
      <c r="W10" s="168">
        <f>(H10-E10)+(O10-L10)+(U10-R10)</f>
        <v>0</v>
      </c>
      <c r="X10" s="169"/>
      <c r="Y10" s="169"/>
      <c r="Z10" s="58"/>
      <c r="AA10" s="110" t="s">
        <v>61</v>
      </c>
      <c r="AB10" s="111"/>
      <c r="AC10" s="111"/>
      <c r="AD10" s="111"/>
      <c r="AE10" s="111"/>
      <c r="AF10" s="111"/>
      <c r="AG10" s="111"/>
      <c r="AH10" s="112"/>
      <c r="AI10" s="113"/>
      <c r="AJ10" s="114"/>
      <c r="AK10" s="114"/>
      <c r="AL10" s="115">
        <f>NOTICE!C14</f>
        <v>0</v>
      </c>
    </row>
    <row r="11" spans="2:38" s="57" customFormat="1" ht="20.45" customHeight="1">
      <c r="B11" s="174" t="s">
        <v>62</v>
      </c>
      <c r="C11" s="174"/>
      <c r="D11" s="106" t="s">
        <v>59</v>
      </c>
      <c r="E11" s="166"/>
      <c r="F11" s="166"/>
      <c r="G11" s="107" t="s">
        <v>60</v>
      </c>
      <c r="H11" s="166"/>
      <c r="I11" s="166"/>
      <c r="J11" s="166"/>
      <c r="K11" s="106" t="s">
        <v>59</v>
      </c>
      <c r="L11" s="166"/>
      <c r="M11" s="166"/>
      <c r="N11" s="107" t="s">
        <v>60</v>
      </c>
      <c r="O11" s="166"/>
      <c r="P11" s="175"/>
      <c r="Q11" s="108" t="s">
        <v>59</v>
      </c>
      <c r="R11" s="166"/>
      <c r="S11" s="166"/>
      <c r="T11" s="109" t="s">
        <v>60</v>
      </c>
      <c r="U11" s="167"/>
      <c r="V11" s="167"/>
      <c r="W11" s="168">
        <f t="shared" ref="W11:W15" si="0">(H11-E11)+(O11-L11)+(U11-R11)</f>
        <v>0</v>
      </c>
      <c r="X11" s="169"/>
      <c r="Y11" s="169"/>
      <c r="Z11" s="59"/>
      <c r="AA11" s="116"/>
      <c r="AB11" s="117"/>
      <c r="AC11" s="117"/>
      <c r="AD11" s="116"/>
      <c r="AE11" s="117"/>
      <c r="AF11" s="117"/>
      <c r="AG11" s="117"/>
      <c r="AH11" s="112"/>
      <c r="AI11" s="113"/>
      <c r="AJ11" s="114"/>
      <c r="AK11" s="114"/>
      <c r="AL11" s="116"/>
    </row>
    <row r="12" spans="2:38" s="57" customFormat="1" ht="20.45" customHeight="1">
      <c r="B12" s="174" t="s">
        <v>63</v>
      </c>
      <c r="C12" s="174"/>
      <c r="D12" s="106" t="s">
        <v>59</v>
      </c>
      <c r="E12" s="166"/>
      <c r="F12" s="166"/>
      <c r="G12" s="107" t="s">
        <v>60</v>
      </c>
      <c r="H12" s="166"/>
      <c r="I12" s="166"/>
      <c r="J12" s="166"/>
      <c r="K12" s="106" t="s">
        <v>59</v>
      </c>
      <c r="L12" s="166"/>
      <c r="M12" s="166"/>
      <c r="N12" s="107" t="s">
        <v>60</v>
      </c>
      <c r="O12" s="166"/>
      <c r="P12" s="175"/>
      <c r="Q12" s="108" t="s">
        <v>59</v>
      </c>
      <c r="R12" s="166"/>
      <c r="S12" s="166"/>
      <c r="T12" s="109" t="s">
        <v>60</v>
      </c>
      <c r="U12" s="167"/>
      <c r="V12" s="167"/>
      <c r="W12" s="168">
        <f t="shared" si="0"/>
        <v>0</v>
      </c>
      <c r="X12" s="169"/>
      <c r="Y12" s="169"/>
      <c r="Z12" s="58"/>
      <c r="AA12" s="118" t="s">
        <v>64</v>
      </c>
      <c r="AB12" s="111"/>
      <c r="AC12" s="111"/>
      <c r="AD12" s="111"/>
      <c r="AE12" s="111"/>
      <c r="AF12" s="111"/>
      <c r="AG12" s="111"/>
      <c r="AH12" s="112"/>
      <c r="AI12" s="113"/>
      <c r="AJ12" s="114"/>
      <c r="AK12" s="114"/>
      <c r="AL12" s="115">
        <f>NOTICE!E14</f>
        <v>0</v>
      </c>
    </row>
    <row r="13" spans="2:38" s="57" customFormat="1" ht="20.45" customHeight="1">
      <c r="B13" s="174" t="s">
        <v>65</v>
      </c>
      <c r="C13" s="174"/>
      <c r="D13" s="106" t="s">
        <v>59</v>
      </c>
      <c r="E13" s="166"/>
      <c r="F13" s="166"/>
      <c r="G13" s="107" t="s">
        <v>60</v>
      </c>
      <c r="H13" s="166"/>
      <c r="I13" s="166"/>
      <c r="J13" s="166"/>
      <c r="K13" s="106" t="s">
        <v>59</v>
      </c>
      <c r="L13" s="166"/>
      <c r="M13" s="166"/>
      <c r="N13" s="107" t="s">
        <v>60</v>
      </c>
      <c r="O13" s="166"/>
      <c r="P13" s="175"/>
      <c r="Q13" s="108" t="s">
        <v>59</v>
      </c>
      <c r="R13" s="166"/>
      <c r="S13" s="166"/>
      <c r="T13" s="109" t="s">
        <v>60</v>
      </c>
      <c r="U13" s="167"/>
      <c r="V13" s="167"/>
      <c r="W13" s="168">
        <f t="shared" si="0"/>
        <v>0</v>
      </c>
      <c r="X13" s="169"/>
      <c r="Y13" s="169"/>
      <c r="Z13" s="60"/>
      <c r="AA13" s="116"/>
      <c r="AB13" s="119"/>
      <c r="AC13" s="119"/>
      <c r="AD13" s="116"/>
      <c r="AE13" s="119"/>
      <c r="AF13" s="116"/>
      <c r="AG13" s="120"/>
      <c r="AH13" s="112"/>
      <c r="AI13" s="113"/>
      <c r="AJ13" s="114"/>
      <c r="AK13" s="114"/>
      <c r="AL13" s="116"/>
    </row>
    <row r="14" spans="2:38" s="57" customFormat="1" ht="20.45" customHeight="1">
      <c r="B14" s="174" t="s">
        <v>66</v>
      </c>
      <c r="C14" s="174"/>
      <c r="D14" s="106" t="s">
        <v>59</v>
      </c>
      <c r="E14" s="166"/>
      <c r="F14" s="166"/>
      <c r="G14" s="107" t="s">
        <v>60</v>
      </c>
      <c r="H14" s="166"/>
      <c r="I14" s="166"/>
      <c r="J14" s="166"/>
      <c r="K14" s="106" t="s">
        <v>59</v>
      </c>
      <c r="L14" s="166"/>
      <c r="M14" s="166"/>
      <c r="N14" s="107" t="s">
        <v>60</v>
      </c>
      <c r="O14" s="166"/>
      <c r="P14" s="175"/>
      <c r="Q14" s="108" t="s">
        <v>59</v>
      </c>
      <c r="R14" s="166"/>
      <c r="S14" s="166"/>
      <c r="T14" s="109" t="s">
        <v>60</v>
      </c>
      <c r="U14" s="167"/>
      <c r="V14" s="167"/>
      <c r="W14" s="168">
        <f t="shared" si="0"/>
        <v>0</v>
      </c>
      <c r="X14" s="169"/>
      <c r="Y14" s="169"/>
      <c r="Z14" s="58"/>
      <c r="AA14" s="121" t="s">
        <v>67</v>
      </c>
      <c r="AB14" s="122"/>
      <c r="AC14" s="122"/>
      <c r="AD14" s="122"/>
      <c r="AE14" s="122"/>
      <c r="AF14" s="122"/>
      <c r="AG14" s="122"/>
      <c r="AH14" s="122"/>
      <c r="AI14" s="122"/>
      <c r="AJ14" s="114"/>
      <c r="AK14" s="114"/>
      <c r="AL14" s="115">
        <f>NOTICE!F14</f>
        <v>0</v>
      </c>
    </row>
    <row r="15" spans="2:38" s="65" customFormat="1" ht="20.45" customHeight="1">
      <c r="B15" s="174" t="s">
        <v>68</v>
      </c>
      <c r="C15" s="174"/>
      <c r="D15" s="106" t="s">
        <v>59</v>
      </c>
      <c r="E15" s="166"/>
      <c r="F15" s="166"/>
      <c r="G15" s="107" t="s">
        <v>60</v>
      </c>
      <c r="H15" s="166"/>
      <c r="I15" s="166"/>
      <c r="J15" s="166"/>
      <c r="K15" s="106" t="s">
        <v>59</v>
      </c>
      <c r="L15" s="166"/>
      <c r="M15" s="166"/>
      <c r="N15" s="107" t="s">
        <v>60</v>
      </c>
      <c r="O15" s="166"/>
      <c r="P15" s="175"/>
      <c r="Q15" s="108" t="s">
        <v>59</v>
      </c>
      <c r="R15" s="166"/>
      <c r="S15" s="166"/>
      <c r="T15" s="109" t="s">
        <v>60</v>
      </c>
      <c r="U15" s="167"/>
      <c r="V15" s="167"/>
      <c r="W15" s="168">
        <f t="shared" si="0"/>
        <v>0</v>
      </c>
      <c r="X15" s="169"/>
      <c r="Y15" s="169"/>
      <c r="Z15" s="57"/>
      <c r="AA15" s="57"/>
      <c r="AB15" s="57"/>
      <c r="AC15" s="57"/>
      <c r="AD15" s="100" t="s">
        <v>69</v>
      </c>
      <c r="AE15" s="57"/>
      <c r="AF15" s="57"/>
      <c r="AG15" s="57"/>
      <c r="AH15" s="79"/>
      <c r="AI15" s="79"/>
      <c r="AJ15" s="79"/>
      <c r="AK15" s="57"/>
      <c r="AL15" s="57"/>
    </row>
    <row r="16" spans="2:38" s="77" customFormat="1" ht="15.6">
      <c r="B16" s="61"/>
      <c r="C16" s="62"/>
      <c r="D16" s="63"/>
      <c r="E16" s="64"/>
      <c r="F16" s="65"/>
      <c r="G16" s="66"/>
      <c r="H16" s="64"/>
      <c r="I16" s="65"/>
      <c r="J16" s="66"/>
      <c r="K16" s="64"/>
      <c r="L16" s="65"/>
      <c r="M16" s="66"/>
      <c r="N16" s="66"/>
      <c r="O16" s="66"/>
      <c r="P16" s="67"/>
      <c r="Q16" s="170"/>
      <c r="R16" s="171"/>
      <c r="S16" s="171"/>
      <c r="T16" s="68"/>
      <c r="U16" s="69"/>
      <c r="V16" s="57"/>
      <c r="W16" s="172">
        <f>SUM(W10:Y15)</f>
        <v>0</v>
      </c>
      <c r="X16" s="173"/>
      <c r="Y16" s="173"/>
      <c r="Z16" s="65"/>
      <c r="AA16" s="70"/>
      <c r="AB16" s="65"/>
      <c r="AC16" s="65"/>
      <c r="AD16" s="65"/>
      <c r="AE16" s="65"/>
      <c r="AF16" s="71"/>
      <c r="AG16" s="79"/>
      <c r="AH16" s="79"/>
      <c r="AI16" s="79"/>
      <c r="AJ16" s="79"/>
      <c r="AK16" s="72"/>
      <c r="AL16" s="65"/>
    </row>
    <row r="17" spans="2:38" s="77" customFormat="1" ht="15.6">
      <c r="B17" s="61"/>
      <c r="C17" s="62"/>
      <c r="D17" s="63"/>
      <c r="E17" s="64"/>
      <c r="F17" s="65"/>
      <c r="G17" s="66"/>
      <c r="H17" s="64"/>
      <c r="I17" s="65"/>
      <c r="J17" s="66"/>
      <c r="K17" s="64"/>
      <c r="L17" s="65"/>
      <c r="M17" s="66"/>
      <c r="N17" s="66"/>
      <c r="O17" s="66"/>
      <c r="P17" s="67"/>
      <c r="Q17" s="90"/>
      <c r="R17" s="91"/>
      <c r="S17" s="91"/>
      <c r="T17" s="68"/>
      <c r="U17" s="69"/>
      <c r="V17" s="57"/>
      <c r="W17" s="145"/>
      <c r="X17" s="146"/>
      <c r="Y17" s="146"/>
      <c r="Z17" s="65"/>
      <c r="AA17" s="70"/>
      <c r="AB17" s="65"/>
      <c r="AC17" s="65"/>
      <c r="AD17" s="65"/>
      <c r="AE17" s="65"/>
      <c r="AF17" s="71"/>
      <c r="AG17" s="79"/>
      <c r="AH17" s="79"/>
      <c r="AI17" s="79"/>
      <c r="AJ17" s="79"/>
      <c r="AK17" s="72"/>
      <c r="AL17" s="65"/>
    </row>
    <row r="18" spans="2:38" s="77" customFormat="1" ht="15.6">
      <c r="B18" s="61"/>
      <c r="C18" s="62"/>
      <c r="D18" s="63"/>
      <c r="E18" s="64"/>
      <c r="F18" s="65"/>
      <c r="G18" s="66"/>
      <c r="H18" s="64"/>
      <c r="I18" s="65"/>
      <c r="J18" s="66"/>
      <c r="K18" s="64"/>
      <c r="L18" s="65"/>
      <c r="M18" s="66"/>
      <c r="N18" s="66"/>
      <c r="O18" s="66"/>
      <c r="P18" s="67"/>
      <c r="Q18" s="90"/>
      <c r="R18" s="91"/>
      <c r="S18" s="91"/>
      <c r="T18" s="68"/>
      <c r="U18" s="69"/>
      <c r="V18" s="57"/>
      <c r="W18" s="145"/>
      <c r="X18" s="146"/>
      <c r="Y18" s="146"/>
      <c r="Z18" s="65"/>
      <c r="AA18" s="70"/>
      <c r="AB18" s="65"/>
      <c r="AC18" s="65"/>
      <c r="AD18" s="65"/>
      <c r="AE18" s="65"/>
      <c r="AF18" s="71"/>
      <c r="AG18" s="79"/>
      <c r="AH18" s="79"/>
      <c r="AI18" s="79"/>
      <c r="AJ18" s="79"/>
      <c r="AK18" s="72"/>
      <c r="AL18" s="65"/>
    </row>
    <row r="19" spans="2:38" s="77" customFormat="1" ht="15.6">
      <c r="B19" s="61"/>
      <c r="C19" s="62"/>
      <c r="D19" s="63"/>
      <c r="E19" s="64"/>
      <c r="F19" s="65"/>
      <c r="G19" s="66"/>
      <c r="H19" s="64"/>
      <c r="I19" s="65"/>
      <c r="J19" s="66"/>
      <c r="K19" s="64"/>
      <c r="L19" s="65"/>
      <c r="M19" s="66"/>
      <c r="N19" s="66"/>
      <c r="O19" s="66"/>
      <c r="P19" s="67"/>
      <c r="Q19" s="90"/>
      <c r="R19" s="91"/>
      <c r="S19" s="91"/>
      <c r="T19" s="68"/>
      <c r="U19" s="69"/>
      <c r="V19" s="57"/>
      <c r="W19" s="145"/>
      <c r="X19" s="146"/>
      <c r="Y19" s="146"/>
      <c r="Z19" s="65"/>
      <c r="AA19" s="70"/>
      <c r="AB19" s="65"/>
      <c r="AC19" s="65"/>
      <c r="AD19" s="65"/>
      <c r="AE19" s="65"/>
      <c r="AF19" s="71"/>
      <c r="AG19" s="79"/>
      <c r="AH19" s="79"/>
      <c r="AI19" s="79"/>
      <c r="AJ19" s="79"/>
      <c r="AK19" s="72"/>
      <c r="AL19" s="65"/>
    </row>
    <row r="20" spans="2:38" s="77" customFormat="1" ht="15.6">
      <c r="B20" s="61"/>
      <c r="C20" s="62"/>
      <c r="D20" s="63"/>
      <c r="E20" s="64"/>
      <c r="F20" s="65"/>
      <c r="G20" s="66"/>
      <c r="H20" s="64"/>
      <c r="I20" s="65"/>
      <c r="J20" s="66"/>
      <c r="K20" s="64"/>
      <c r="L20" s="65"/>
      <c r="M20" s="66"/>
      <c r="N20" s="66"/>
      <c r="O20" s="66"/>
      <c r="P20" s="67"/>
      <c r="Q20" s="90"/>
      <c r="R20" s="91"/>
      <c r="S20" s="91"/>
      <c r="T20" s="68"/>
      <c r="U20" s="69"/>
      <c r="V20" s="57"/>
      <c r="W20" s="145"/>
      <c r="X20" s="146"/>
      <c r="Y20" s="146"/>
      <c r="Z20" s="65"/>
      <c r="AA20" s="70"/>
      <c r="AB20" s="65"/>
      <c r="AC20" s="65"/>
      <c r="AD20" s="65"/>
      <c r="AE20" s="65"/>
      <c r="AF20" s="71"/>
      <c r="AG20" s="79"/>
      <c r="AH20" s="79"/>
      <c r="AI20" s="79"/>
      <c r="AJ20" s="79"/>
      <c r="AK20" s="72"/>
      <c r="AL20" s="65"/>
    </row>
    <row r="21" spans="2:38" s="77" customFormat="1" ht="15.6">
      <c r="B21" s="61"/>
      <c r="C21" s="62"/>
      <c r="D21" s="63"/>
      <c r="E21" s="64"/>
      <c r="F21" s="65"/>
      <c r="G21" s="66"/>
      <c r="H21" s="64"/>
      <c r="I21" s="65"/>
      <c r="J21" s="66"/>
      <c r="K21" s="64"/>
      <c r="L21" s="65"/>
      <c r="M21" s="66"/>
      <c r="N21" s="66"/>
      <c r="O21" s="66"/>
      <c r="P21" s="67"/>
      <c r="Q21" s="90"/>
      <c r="R21" s="91"/>
      <c r="S21" s="91"/>
      <c r="T21" s="68"/>
      <c r="U21" s="69"/>
      <c r="V21" s="57"/>
      <c r="W21" s="145"/>
      <c r="X21" s="146"/>
      <c r="Y21" s="146"/>
      <c r="Z21" s="65"/>
      <c r="AA21" s="70"/>
      <c r="AB21" s="65"/>
      <c r="AC21" s="65"/>
      <c r="AD21" s="65"/>
      <c r="AE21" s="65"/>
      <c r="AF21" s="71"/>
      <c r="AG21" s="79"/>
      <c r="AH21" s="79"/>
      <c r="AI21" s="79"/>
      <c r="AJ21" s="79"/>
      <c r="AK21" s="72"/>
      <c r="AL21" s="65"/>
    </row>
    <row r="22" spans="2:38" s="77" customFormat="1" ht="15.6">
      <c r="B22" s="61"/>
      <c r="C22" s="62"/>
      <c r="D22" s="63"/>
      <c r="E22" s="64"/>
      <c r="F22" s="65"/>
      <c r="G22" s="66"/>
      <c r="H22" s="64"/>
      <c r="I22" s="65"/>
      <c r="J22" s="66"/>
      <c r="K22" s="64"/>
      <c r="L22" s="65"/>
      <c r="M22" s="66"/>
      <c r="N22" s="66"/>
      <c r="O22" s="66"/>
      <c r="P22" s="67"/>
      <c r="Q22" s="90"/>
      <c r="R22" s="91"/>
      <c r="S22" s="91"/>
      <c r="T22" s="68"/>
      <c r="U22" s="69"/>
      <c r="V22" s="57"/>
      <c r="W22" s="145"/>
      <c r="X22" s="146"/>
      <c r="Y22" s="146"/>
      <c r="Z22" s="65"/>
      <c r="AA22" s="70"/>
      <c r="AB22" s="65"/>
      <c r="AC22" s="65"/>
      <c r="AD22" s="65"/>
      <c r="AE22" s="65"/>
      <c r="AF22" s="71"/>
      <c r="AG22" s="79"/>
      <c r="AH22" s="79"/>
      <c r="AI22" s="79"/>
      <c r="AJ22" s="79"/>
      <c r="AK22" s="72"/>
      <c r="AL22" s="65"/>
    </row>
    <row r="23" spans="2:38" s="77" customFormat="1" ht="45" customHeight="1">
      <c r="B23" s="195" t="s">
        <v>70</v>
      </c>
      <c r="C23" s="195"/>
      <c r="D23" s="188" t="s">
        <v>54</v>
      </c>
      <c r="E23" s="188"/>
      <c r="F23" s="188"/>
      <c r="G23" s="188"/>
      <c r="H23" s="188"/>
      <c r="I23" s="188"/>
      <c r="J23" s="188"/>
      <c r="K23" s="189" t="s">
        <v>55</v>
      </c>
      <c r="L23" s="188"/>
      <c r="M23" s="188"/>
      <c r="N23" s="188"/>
      <c r="O23" s="188"/>
      <c r="P23" s="190"/>
      <c r="Q23" s="188" t="s">
        <v>56</v>
      </c>
      <c r="R23" s="188"/>
      <c r="S23" s="188"/>
      <c r="T23" s="188"/>
      <c r="U23" s="188"/>
      <c r="V23" s="188"/>
      <c r="W23" s="191" t="s">
        <v>57</v>
      </c>
      <c r="X23" s="191"/>
      <c r="Y23" s="191"/>
      <c r="Z23" s="65"/>
      <c r="AA23" s="70"/>
      <c r="AB23" s="65"/>
      <c r="AC23" s="65"/>
      <c r="AD23" s="65"/>
      <c r="AE23" s="65"/>
      <c r="AF23" s="71"/>
      <c r="AG23" s="79"/>
      <c r="AH23" s="79"/>
      <c r="AI23" s="79"/>
      <c r="AJ23" s="79"/>
      <c r="AK23" s="72"/>
      <c r="AL23" s="65"/>
    </row>
    <row r="24" spans="2:38" s="77" customFormat="1" ht="19.899999999999999" customHeight="1">
      <c r="B24" s="174" t="s">
        <v>58</v>
      </c>
      <c r="C24" s="174"/>
      <c r="D24" s="106" t="s">
        <v>59</v>
      </c>
      <c r="E24" s="166"/>
      <c r="F24" s="166"/>
      <c r="G24" s="107" t="s">
        <v>60</v>
      </c>
      <c r="H24" s="166"/>
      <c r="I24" s="166"/>
      <c r="J24" s="166"/>
      <c r="K24" s="106" t="s">
        <v>59</v>
      </c>
      <c r="L24" s="166"/>
      <c r="M24" s="166"/>
      <c r="N24" s="107" t="s">
        <v>60</v>
      </c>
      <c r="O24" s="166"/>
      <c r="P24" s="175"/>
      <c r="Q24" s="108" t="s">
        <v>59</v>
      </c>
      <c r="R24" s="166"/>
      <c r="S24" s="166"/>
      <c r="T24" s="109" t="s">
        <v>60</v>
      </c>
      <c r="U24" s="167"/>
      <c r="V24" s="167"/>
      <c r="W24" s="168">
        <f>(H24-E24)+(O24-L24)+(U24-R24)</f>
        <v>0</v>
      </c>
      <c r="X24" s="169"/>
      <c r="Y24" s="169"/>
      <c r="Z24" s="65"/>
      <c r="AA24" s="70"/>
      <c r="AB24" s="65"/>
      <c r="AC24" s="65"/>
      <c r="AD24" s="65"/>
      <c r="AE24" s="65"/>
      <c r="AF24" s="71"/>
      <c r="AG24" s="79"/>
      <c r="AH24" s="79"/>
      <c r="AI24" s="79"/>
      <c r="AJ24" s="79"/>
      <c r="AK24" s="72"/>
      <c r="AL24" s="65"/>
    </row>
    <row r="25" spans="2:38" s="77" customFormat="1" ht="22.15" customHeight="1">
      <c r="B25" s="174" t="s">
        <v>62</v>
      </c>
      <c r="C25" s="174"/>
      <c r="D25" s="106" t="s">
        <v>59</v>
      </c>
      <c r="E25" s="166"/>
      <c r="F25" s="166"/>
      <c r="G25" s="107" t="s">
        <v>60</v>
      </c>
      <c r="H25" s="166"/>
      <c r="I25" s="166"/>
      <c r="J25" s="166"/>
      <c r="K25" s="106" t="s">
        <v>59</v>
      </c>
      <c r="L25" s="166"/>
      <c r="M25" s="166"/>
      <c r="N25" s="107" t="s">
        <v>60</v>
      </c>
      <c r="O25" s="166"/>
      <c r="P25" s="175"/>
      <c r="Q25" s="108" t="s">
        <v>59</v>
      </c>
      <c r="R25" s="166"/>
      <c r="S25" s="166"/>
      <c r="T25" s="109" t="s">
        <v>60</v>
      </c>
      <c r="U25" s="167"/>
      <c r="V25" s="167"/>
      <c r="W25" s="168">
        <f t="shared" ref="W25:W29" si="1">(H25-E25)+(O25-L25)+(U25-R25)</f>
        <v>0</v>
      </c>
      <c r="X25" s="169"/>
      <c r="Y25" s="169"/>
      <c r="Z25" s="65"/>
      <c r="AA25" s="70"/>
      <c r="AB25" s="65"/>
      <c r="AC25" s="65"/>
      <c r="AD25" s="65"/>
      <c r="AE25" s="65"/>
      <c r="AF25" s="71"/>
      <c r="AG25" s="79"/>
      <c r="AH25" s="79"/>
      <c r="AI25" s="79"/>
      <c r="AJ25" s="79"/>
      <c r="AK25" s="72"/>
      <c r="AL25" s="65"/>
    </row>
    <row r="26" spans="2:38" s="77" customFormat="1" ht="22.15" customHeight="1">
      <c r="B26" s="174" t="s">
        <v>63</v>
      </c>
      <c r="C26" s="174"/>
      <c r="D26" s="106" t="s">
        <v>59</v>
      </c>
      <c r="E26" s="166"/>
      <c r="F26" s="166"/>
      <c r="G26" s="107" t="s">
        <v>60</v>
      </c>
      <c r="H26" s="166"/>
      <c r="I26" s="166"/>
      <c r="J26" s="166"/>
      <c r="K26" s="106" t="s">
        <v>59</v>
      </c>
      <c r="L26" s="166"/>
      <c r="M26" s="166"/>
      <c r="N26" s="107" t="s">
        <v>60</v>
      </c>
      <c r="O26" s="166"/>
      <c r="P26" s="175"/>
      <c r="Q26" s="108" t="s">
        <v>59</v>
      </c>
      <c r="R26" s="166"/>
      <c r="S26" s="166"/>
      <c r="T26" s="109" t="s">
        <v>60</v>
      </c>
      <c r="U26" s="167"/>
      <c r="V26" s="167"/>
      <c r="W26" s="168">
        <f t="shared" si="1"/>
        <v>0</v>
      </c>
      <c r="X26" s="169"/>
      <c r="Y26" s="169"/>
      <c r="Z26" s="65"/>
      <c r="AA26" s="70"/>
      <c r="AB26" s="65"/>
      <c r="AC26" s="65"/>
      <c r="AD26" s="65"/>
      <c r="AE26" s="65"/>
      <c r="AF26" s="71"/>
      <c r="AG26" s="79"/>
      <c r="AH26" s="79"/>
      <c r="AI26" s="79"/>
      <c r="AJ26" s="79"/>
      <c r="AK26" s="72"/>
      <c r="AL26" s="65"/>
    </row>
    <row r="27" spans="2:38" s="77" customFormat="1" ht="22.15" customHeight="1">
      <c r="B27" s="174" t="s">
        <v>65</v>
      </c>
      <c r="C27" s="174"/>
      <c r="D27" s="106" t="s">
        <v>59</v>
      </c>
      <c r="E27" s="166"/>
      <c r="F27" s="166"/>
      <c r="G27" s="107" t="s">
        <v>60</v>
      </c>
      <c r="H27" s="166"/>
      <c r="I27" s="166"/>
      <c r="J27" s="166"/>
      <c r="K27" s="106" t="s">
        <v>59</v>
      </c>
      <c r="L27" s="166"/>
      <c r="M27" s="166"/>
      <c r="N27" s="107" t="s">
        <v>60</v>
      </c>
      <c r="O27" s="166"/>
      <c r="P27" s="175"/>
      <c r="Q27" s="108" t="s">
        <v>59</v>
      </c>
      <c r="R27" s="166"/>
      <c r="S27" s="166"/>
      <c r="T27" s="109" t="s">
        <v>60</v>
      </c>
      <c r="U27" s="167"/>
      <c r="V27" s="167"/>
      <c r="W27" s="168">
        <f t="shared" si="1"/>
        <v>0</v>
      </c>
      <c r="X27" s="169"/>
      <c r="Y27" s="169"/>
      <c r="Z27" s="65"/>
      <c r="AA27" s="70"/>
      <c r="AB27" s="65"/>
      <c r="AC27" s="65"/>
      <c r="AD27" s="65"/>
      <c r="AE27" s="65"/>
      <c r="AF27" s="71"/>
      <c r="AG27" s="79"/>
      <c r="AH27" s="79"/>
      <c r="AI27" s="79"/>
      <c r="AJ27" s="79"/>
      <c r="AK27" s="72"/>
      <c r="AL27" s="65"/>
    </row>
    <row r="28" spans="2:38" s="77" customFormat="1" ht="22.15" customHeight="1">
      <c r="B28" s="174" t="s">
        <v>66</v>
      </c>
      <c r="C28" s="174"/>
      <c r="D28" s="106" t="s">
        <v>59</v>
      </c>
      <c r="E28" s="166"/>
      <c r="F28" s="166"/>
      <c r="G28" s="107" t="s">
        <v>60</v>
      </c>
      <c r="H28" s="166"/>
      <c r="I28" s="166"/>
      <c r="J28" s="166"/>
      <c r="K28" s="106" t="s">
        <v>59</v>
      </c>
      <c r="L28" s="166"/>
      <c r="M28" s="166"/>
      <c r="N28" s="107" t="s">
        <v>60</v>
      </c>
      <c r="O28" s="166"/>
      <c r="P28" s="175"/>
      <c r="Q28" s="108" t="s">
        <v>59</v>
      </c>
      <c r="R28" s="166"/>
      <c r="S28" s="166"/>
      <c r="T28" s="109" t="s">
        <v>60</v>
      </c>
      <c r="U28" s="167"/>
      <c r="V28" s="167"/>
      <c r="W28" s="168">
        <f t="shared" si="1"/>
        <v>0</v>
      </c>
      <c r="X28" s="169"/>
      <c r="Y28" s="169"/>
      <c r="Z28" s="65"/>
      <c r="AA28" s="70"/>
      <c r="AB28" s="65"/>
      <c r="AC28" s="65"/>
      <c r="AD28" s="65"/>
      <c r="AE28" s="65"/>
      <c r="AF28" s="71"/>
      <c r="AG28" s="79"/>
      <c r="AH28" s="79"/>
      <c r="AI28" s="79"/>
      <c r="AJ28" s="79"/>
      <c r="AK28" s="72"/>
      <c r="AL28" s="65"/>
    </row>
    <row r="29" spans="2:38" s="77" customFormat="1" ht="22.15" customHeight="1">
      <c r="B29" s="174" t="s">
        <v>68</v>
      </c>
      <c r="C29" s="174"/>
      <c r="D29" s="106" t="s">
        <v>59</v>
      </c>
      <c r="E29" s="166"/>
      <c r="F29" s="166"/>
      <c r="G29" s="107" t="s">
        <v>60</v>
      </c>
      <c r="H29" s="166"/>
      <c r="I29" s="166"/>
      <c r="J29" s="166"/>
      <c r="K29" s="106" t="s">
        <v>59</v>
      </c>
      <c r="L29" s="166"/>
      <c r="M29" s="166"/>
      <c r="N29" s="107" t="s">
        <v>60</v>
      </c>
      <c r="O29" s="166"/>
      <c r="P29" s="175"/>
      <c r="Q29" s="108" t="s">
        <v>59</v>
      </c>
      <c r="R29" s="166"/>
      <c r="S29" s="166"/>
      <c r="T29" s="109" t="s">
        <v>60</v>
      </c>
      <c r="U29" s="167"/>
      <c r="V29" s="167"/>
      <c r="W29" s="168">
        <f t="shared" si="1"/>
        <v>0</v>
      </c>
      <c r="X29" s="169"/>
      <c r="Y29" s="169"/>
      <c r="Z29" s="65"/>
      <c r="AA29" s="70"/>
      <c r="AB29" s="65"/>
      <c r="AC29" s="65"/>
      <c r="AD29" s="65"/>
      <c r="AE29" s="65"/>
      <c r="AF29" s="71"/>
      <c r="AG29" s="79"/>
      <c r="AH29" s="79"/>
      <c r="AI29" s="79"/>
      <c r="AJ29" s="79"/>
      <c r="AK29" s="72"/>
      <c r="AL29" s="65"/>
    </row>
    <row r="30" spans="2:38" s="77" customFormat="1" ht="15.6">
      <c r="B30" s="61"/>
      <c r="C30" s="62"/>
      <c r="D30" s="63"/>
      <c r="E30" s="64"/>
      <c r="F30" s="65"/>
      <c r="G30" s="66"/>
      <c r="H30" s="64"/>
      <c r="I30" s="65"/>
      <c r="J30" s="66"/>
      <c r="K30" s="64"/>
      <c r="L30" s="65"/>
      <c r="M30" s="66"/>
      <c r="N30" s="66"/>
      <c r="O30" s="66"/>
      <c r="P30" s="67"/>
      <c r="Q30" s="170"/>
      <c r="R30" s="171"/>
      <c r="S30" s="171"/>
      <c r="T30" s="68"/>
      <c r="U30" s="69"/>
      <c r="V30" s="57"/>
      <c r="W30" s="172">
        <f>SUM(W24:Y29)</f>
        <v>0</v>
      </c>
      <c r="X30" s="173"/>
      <c r="Y30" s="173"/>
      <c r="Z30" s="65"/>
      <c r="AA30" s="70"/>
      <c r="AB30" s="65"/>
      <c r="AC30" s="65"/>
      <c r="AD30" s="65"/>
      <c r="AE30" s="65"/>
      <c r="AF30" s="71"/>
      <c r="AG30" s="79"/>
      <c r="AH30" s="79"/>
      <c r="AI30" s="79"/>
      <c r="AJ30" s="79"/>
      <c r="AK30" s="72"/>
      <c r="AL30" s="65"/>
    </row>
    <row r="31" spans="2:38" s="77" customFormat="1" ht="15.6">
      <c r="B31" s="61"/>
      <c r="C31" s="62"/>
      <c r="D31" s="63"/>
      <c r="E31" s="64"/>
      <c r="F31" s="65"/>
      <c r="G31" s="66"/>
      <c r="H31" s="64"/>
      <c r="I31" s="65"/>
      <c r="J31" s="66"/>
      <c r="K31" s="64"/>
      <c r="L31" s="65"/>
      <c r="M31" s="66"/>
      <c r="N31" s="66"/>
      <c r="O31" s="66"/>
      <c r="P31" s="67"/>
      <c r="Q31" s="90"/>
      <c r="R31" s="91"/>
      <c r="S31" s="91"/>
      <c r="T31" s="68"/>
      <c r="U31" s="69"/>
      <c r="V31" s="57"/>
      <c r="W31" s="145"/>
      <c r="X31" s="146"/>
      <c r="Y31" s="146"/>
      <c r="Z31" s="65"/>
      <c r="AA31" s="70"/>
      <c r="AB31" s="65"/>
      <c r="AC31" s="65"/>
      <c r="AD31" s="65"/>
      <c r="AE31" s="65"/>
      <c r="AF31" s="71"/>
      <c r="AG31" s="79"/>
      <c r="AH31" s="79"/>
      <c r="AI31" s="79"/>
      <c r="AJ31" s="79"/>
      <c r="AK31" s="72"/>
      <c r="AL31" s="65"/>
    </row>
    <row r="32" spans="2:38" s="77" customFormat="1" ht="15.6">
      <c r="B32" s="61"/>
      <c r="C32" s="62"/>
      <c r="D32" s="63"/>
      <c r="E32" s="64"/>
      <c r="F32" s="65"/>
      <c r="G32" s="66"/>
      <c r="H32" s="64"/>
      <c r="I32" s="65"/>
      <c r="J32" s="66"/>
      <c r="K32" s="64"/>
      <c r="L32" s="65"/>
      <c r="M32" s="66"/>
      <c r="N32" s="66"/>
      <c r="O32" s="66"/>
      <c r="P32" s="67"/>
      <c r="Q32" s="90"/>
      <c r="R32" s="91"/>
      <c r="S32" s="91"/>
      <c r="T32" s="68"/>
      <c r="U32" s="69"/>
      <c r="V32" s="57"/>
      <c r="W32" s="145"/>
      <c r="X32" s="146"/>
      <c r="Y32" s="146"/>
      <c r="Z32" s="65"/>
      <c r="AA32" s="70"/>
      <c r="AB32" s="65"/>
      <c r="AC32" s="65"/>
      <c r="AD32" s="65"/>
      <c r="AE32" s="65"/>
      <c r="AF32" s="71"/>
      <c r="AG32" s="79"/>
      <c r="AH32" s="79"/>
      <c r="AI32" s="79"/>
      <c r="AJ32" s="79"/>
      <c r="AK32" s="72"/>
      <c r="AL32" s="65"/>
    </row>
    <row r="33" spans="2:38" s="77" customFormat="1" ht="15.6">
      <c r="B33" s="61"/>
      <c r="C33" s="62"/>
      <c r="D33" s="63"/>
      <c r="E33" s="64"/>
      <c r="F33" s="65"/>
      <c r="G33" s="66"/>
      <c r="H33" s="64"/>
      <c r="I33" s="65"/>
      <c r="J33" s="66"/>
      <c r="K33" s="64"/>
      <c r="L33" s="65"/>
      <c r="M33" s="66"/>
      <c r="N33" s="66"/>
      <c r="O33" s="66"/>
      <c r="P33" s="67"/>
      <c r="Q33" s="90"/>
      <c r="R33" s="91"/>
      <c r="S33" s="91"/>
      <c r="T33" s="68"/>
      <c r="U33" s="69"/>
      <c r="V33" s="57"/>
      <c r="W33" s="145"/>
      <c r="X33" s="146"/>
      <c r="Y33" s="146"/>
      <c r="Z33" s="65"/>
      <c r="AA33" s="70"/>
      <c r="AB33" s="65"/>
      <c r="AC33" s="65"/>
      <c r="AD33" s="65"/>
      <c r="AE33" s="65"/>
      <c r="AF33" s="71"/>
      <c r="AG33" s="79"/>
      <c r="AH33" s="79"/>
      <c r="AI33" s="79"/>
      <c r="AJ33" s="79"/>
      <c r="AK33" s="72"/>
      <c r="AL33" s="65"/>
    </row>
    <row r="34" spans="2:38" s="77" customFormat="1" ht="15.6">
      <c r="B34" s="61"/>
      <c r="C34" s="62"/>
      <c r="D34" s="63"/>
      <c r="E34" s="64"/>
      <c r="F34" s="65"/>
      <c r="G34" s="66"/>
      <c r="H34" s="64"/>
      <c r="I34" s="65"/>
      <c r="J34" s="66"/>
      <c r="K34" s="64"/>
      <c r="L34" s="65"/>
      <c r="M34" s="66"/>
      <c r="N34" s="66"/>
      <c r="O34" s="66"/>
      <c r="P34" s="67"/>
      <c r="Q34" s="90"/>
      <c r="R34" s="91"/>
      <c r="S34" s="91"/>
      <c r="T34" s="68"/>
      <c r="U34" s="69"/>
      <c r="V34" s="57"/>
      <c r="W34" s="145"/>
      <c r="X34" s="146"/>
      <c r="Y34" s="146"/>
      <c r="Z34" s="65"/>
      <c r="AA34" s="70"/>
      <c r="AB34" s="65"/>
      <c r="AC34" s="65"/>
      <c r="AD34" s="65"/>
      <c r="AE34" s="65"/>
      <c r="AF34" s="71"/>
      <c r="AG34" s="79"/>
      <c r="AH34" s="79"/>
      <c r="AI34" s="79"/>
      <c r="AJ34" s="79"/>
      <c r="AK34" s="72"/>
      <c r="AL34" s="65"/>
    </row>
    <row r="35" spans="2:38" s="77" customFormat="1" ht="15.6">
      <c r="B35" s="61"/>
      <c r="C35" s="62"/>
      <c r="D35" s="63"/>
      <c r="E35" s="64"/>
      <c r="F35" s="65"/>
      <c r="G35" s="66"/>
      <c r="H35" s="64"/>
      <c r="I35" s="65"/>
      <c r="J35" s="66"/>
      <c r="K35" s="64"/>
      <c r="L35" s="65"/>
      <c r="M35" s="66"/>
      <c r="N35" s="66"/>
      <c r="O35" s="66"/>
      <c r="P35" s="67"/>
      <c r="Q35" s="90"/>
      <c r="R35" s="91"/>
      <c r="S35" s="91"/>
      <c r="T35" s="68"/>
      <c r="U35" s="69"/>
      <c r="V35" s="57"/>
      <c r="W35" s="145"/>
      <c r="X35" s="146"/>
      <c r="Y35" s="146"/>
      <c r="Z35" s="65"/>
      <c r="AA35" s="70"/>
      <c r="AB35" s="65"/>
      <c r="AC35" s="65"/>
      <c r="AD35" s="65"/>
      <c r="AE35" s="65"/>
      <c r="AF35" s="71"/>
      <c r="AG35" s="79"/>
      <c r="AH35" s="79"/>
      <c r="AI35" s="79"/>
      <c r="AJ35" s="79"/>
      <c r="AK35" s="72"/>
      <c r="AL35" s="65"/>
    </row>
    <row r="36" spans="2:38" s="77" customFormat="1" ht="15.6">
      <c r="B36" s="61"/>
      <c r="C36" s="62"/>
      <c r="D36" s="63"/>
      <c r="E36" s="64"/>
      <c r="F36" s="65"/>
      <c r="G36" s="66"/>
      <c r="H36" s="64"/>
      <c r="I36" s="65"/>
      <c r="J36" s="66"/>
      <c r="K36" s="64"/>
      <c r="L36" s="65"/>
      <c r="M36" s="66"/>
      <c r="N36" s="66"/>
      <c r="O36" s="66"/>
      <c r="P36" s="67"/>
      <c r="Q36" s="90"/>
      <c r="R36" s="91"/>
      <c r="S36" s="91"/>
      <c r="T36" s="68"/>
      <c r="U36" s="69"/>
      <c r="V36" s="57"/>
      <c r="W36" s="145"/>
      <c r="X36" s="146"/>
      <c r="Y36" s="146"/>
      <c r="Z36" s="65"/>
      <c r="AA36" s="70"/>
      <c r="AB36" s="65"/>
      <c r="AC36" s="65"/>
      <c r="AD36" s="65"/>
      <c r="AE36" s="65"/>
      <c r="AF36" s="71"/>
      <c r="AG36" s="79"/>
      <c r="AH36" s="79"/>
      <c r="AI36" s="79"/>
      <c r="AJ36" s="79"/>
      <c r="AK36" s="72"/>
      <c r="AL36" s="65"/>
    </row>
    <row r="37" spans="2:38" s="77" customFormat="1" ht="15.6">
      <c r="B37" s="61"/>
      <c r="C37" s="62"/>
      <c r="D37" s="63"/>
      <c r="E37" s="64"/>
      <c r="F37" s="65"/>
      <c r="G37" s="66"/>
      <c r="H37" s="64"/>
      <c r="I37" s="65"/>
      <c r="J37" s="66"/>
      <c r="K37" s="64"/>
      <c r="L37" s="65"/>
      <c r="M37" s="66"/>
      <c r="N37" s="66"/>
      <c r="O37" s="66"/>
      <c r="P37" s="67"/>
      <c r="Q37" s="90"/>
      <c r="R37" s="91"/>
      <c r="S37" s="91"/>
      <c r="T37" s="68"/>
      <c r="U37" s="69"/>
      <c r="V37" s="57"/>
      <c r="W37" s="145"/>
      <c r="X37" s="146"/>
      <c r="Y37" s="146"/>
      <c r="Z37" s="65"/>
      <c r="AA37" s="70"/>
      <c r="AB37" s="65"/>
      <c r="AC37" s="65"/>
      <c r="AD37" s="65"/>
      <c r="AE37" s="65"/>
      <c r="AF37" s="71"/>
      <c r="AG37" s="79"/>
      <c r="AH37" s="79"/>
      <c r="AI37" s="79"/>
      <c r="AJ37" s="79"/>
      <c r="AK37" s="72"/>
      <c r="AL37" s="65"/>
    </row>
    <row r="38" spans="2:38" s="77" customFormat="1" ht="15.6">
      <c r="B38" s="61"/>
      <c r="C38" s="62"/>
      <c r="D38" s="63"/>
      <c r="E38" s="64"/>
      <c r="F38" s="65"/>
      <c r="G38" s="66"/>
      <c r="H38" s="64"/>
      <c r="I38" s="65"/>
      <c r="J38" s="66"/>
      <c r="K38" s="64"/>
      <c r="L38" s="65"/>
      <c r="M38" s="66"/>
      <c r="N38" s="66"/>
      <c r="O38" s="66"/>
      <c r="P38" s="67"/>
      <c r="Q38" s="90"/>
      <c r="R38" s="91"/>
      <c r="S38" s="91"/>
      <c r="T38" s="68"/>
      <c r="U38" s="69"/>
      <c r="V38" s="57"/>
      <c r="W38" s="145"/>
      <c r="X38" s="146"/>
      <c r="Y38" s="146"/>
      <c r="Z38" s="65"/>
      <c r="AA38" s="70"/>
      <c r="AB38" s="65"/>
      <c r="AC38" s="65"/>
      <c r="AD38" s="65"/>
      <c r="AE38" s="65"/>
      <c r="AF38" s="71"/>
      <c r="AG38" s="79"/>
      <c r="AH38" s="79"/>
      <c r="AI38" s="79"/>
      <c r="AJ38" s="79"/>
      <c r="AK38" s="72"/>
      <c r="AL38" s="65"/>
    </row>
    <row r="39" spans="2:38" s="77" customFormat="1" ht="15.6">
      <c r="B39" s="61"/>
      <c r="C39" s="62"/>
      <c r="D39" s="63"/>
      <c r="E39" s="64"/>
      <c r="F39" s="65"/>
      <c r="G39" s="66"/>
      <c r="H39" s="64"/>
      <c r="I39" s="65"/>
      <c r="J39" s="66"/>
      <c r="K39" s="64"/>
      <c r="L39" s="65"/>
      <c r="M39" s="66"/>
      <c r="N39" s="66"/>
      <c r="O39" s="66"/>
      <c r="P39" s="67"/>
      <c r="Q39" s="90"/>
      <c r="R39" s="91"/>
      <c r="S39" s="91"/>
      <c r="T39" s="68"/>
      <c r="U39" s="69"/>
      <c r="V39" s="57"/>
      <c r="W39" s="145"/>
      <c r="X39" s="146"/>
      <c r="Y39" s="146"/>
      <c r="Z39" s="65"/>
      <c r="AA39" s="70"/>
      <c r="AB39" s="65"/>
      <c r="AC39" s="65"/>
      <c r="AD39" s="65"/>
      <c r="AE39" s="65"/>
      <c r="AF39" s="71"/>
      <c r="AG39" s="79"/>
      <c r="AH39" s="79"/>
      <c r="AI39" s="79"/>
      <c r="AJ39" s="79"/>
      <c r="AK39" s="72"/>
      <c r="AL39" s="65"/>
    </row>
    <row r="40" spans="2:38" s="77" customFormat="1" ht="15.6">
      <c r="B40" s="61"/>
      <c r="C40" s="62"/>
      <c r="D40" s="63"/>
      <c r="E40" s="64"/>
      <c r="F40" s="65"/>
      <c r="G40" s="66"/>
      <c r="H40" s="64"/>
      <c r="I40" s="65"/>
      <c r="J40" s="66"/>
      <c r="K40" s="64"/>
      <c r="L40" s="65"/>
      <c r="M40" s="66"/>
      <c r="N40" s="66"/>
      <c r="O40" s="66"/>
      <c r="P40" s="67"/>
      <c r="Q40" s="90"/>
      <c r="R40" s="91"/>
      <c r="S40" s="91"/>
      <c r="T40" s="68"/>
      <c r="U40" s="69"/>
      <c r="V40" s="57"/>
      <c r="W40" s="145"/>
      <c r="X40" s="146"/>
      <c r="Y40" s="146"/>
      <c r="Z40" s="65"/>
      <c r="AA40" s="70"/>
      <c r="AB40" s="65"/>
      <c r="AC40" s="65"/>
      <c r="AD40" s="65"/>
      <c r="AE40" s="65"/>
      <c r="AF40" s="71"/>
      <c r="AG40" s="79"/>
      <c r="AH40" s="79"/>
      <c r="AI40" s="79"/>
      <c r="AJ40" s="79"/>
      <c r="AK40" s="72"/>
      <c r="AL40" s="65"/>
    </row>
    <row r="41" spans="2:38" s="77" customFormat="1" ht="15.6">
      <c r="B41" s="61"/>
      <c r="C41" s="62"/>
      <c r="D41" s="63"/>
      <c r="E41" s="64"/>
      <c r="F41" s="65"/>
      <c r="G41" s="66"/>
      <c r="H41" s="64"/>
      <c r="I41" s="65"/>
      <c r="J41" s="66"/>
      <c r="K41" s="64"/>
      <c r="L41" s="65"/>
      <c r="M41" s="66"/>
      <c r="N41" s="66"/>
      <c r="O41" s="66"/>
      <c r="P41" s="67"/>
      <c r="Q41" s="90"/>
      <c r="R41" s="91"/>
      <c r="S41" s="91"/>
      <c r="T41" s="68"/>
      <c r="U41" s="69"/>
      <c r="V41" s="57"/>
      <c r="W41" s="145"/>
      <c r="X41" s="146"/>
      <c r="Y41" s="146"/>
      <c r="Z41" s="65"/>
      <c r="AA41" s="70"/>
      <c r="AB41" s="65"/>
      <c r="AC41" s="65"/>
      <c r="AD41" s="65"/>
      <c r="AE41" s="65"/>
      <c r="AF41" s="71"/>
      <c r="AG41" s="79"/>
      <c r="AH41" s="79"/>
      <c r="AI41" s="79"/>
      <c r="AJ41" s="79"/>
      <c r="AK41" s="72"/>
      <c r="AL41" s="65"/>
    </row>
    <row r="42" spans="2:38" s="77" customFormat="1" ht="15.6">
      <c r="B42" s="61"/>
      <c r="C42" s="62"/>
      <c r="D42" s="63"/>
      <c r="E42" s="64"/>
      <c r="F42" s="65"/>
      <c r="G42" s="66"/>
      <c r="H42" s="64"/>
      <c r="I42" s="65"/>
      <c r="J42" s="66"/>
      <c r="K42" s="64"/>
      <c r="L42" s="65"/>
      <c r="M42" s="66"/>
      <c r="N42" s="66"/>
      <c r="O42" s="66"/>
      <c r="P42" s="67"/>
      <c r="Q42" s="90"/>
      <c r="R42" s="91"/>
      <c r="S42" s="91"/>
      <c r="T42" s="68"/>
      <c r="U42" s="69"/>
      <c r="V42" s="57"/>
      <c r="W42" s="145"/>
      <c r="X42" s="146"/>
      <c r="Y42" s="146"/>
      <c r="Z42" s="65"/>
      <c r="AA42" s="70"/>
      <c r="AB42" s="65"/>
      <c r="AC42" s="65"/>
      <c r="AD42" s="65"/>
      <c r="AE42" s="65"/>
      <c r="AF42" s="71"/>
      <c r="AG42" s="79"/>
      <c r="AH42" s="79"/>
      <c r="AI42" s="79"/>
      <c r="AJ42" s="79"/>
      <c r="AK42" s="72"/>
      <c r="AL42" s="65"/>
    </row>
    <row r="43" spans="2:38" s="77" customFormat="1" ht="15.6">
      <c r="B43" s="61"/>
      <c r="C43" s="62"/>
      <c r="D43" s="63"/>
      <c r="E43" s="64"/>
      <c r="F43" s="65"/>
      <c r="G43" s="66"/>
      <c r="H43" s="64"/>
      <c r="I43" s="65"/>
      <c r="J43" s="66"/>
      <c r="K43" s="64"/>
      <c r="L43" s="65"/>
      <c r="M43" s="66"/>
      <c r="N43" s="66"/>
      <c r="O43" s="66"/>
      <c r="P43" s="67"/>
      <c r="Q43" s="90"/>
      <c r="R43" s="91"/>
      <c r="S43" s="91"/>
      <c r="T43" s="68"/>
      <c r="U43" s="69"/>
      <c r="V43" s="57"/>
      <c r="W43" s="145"/>
      <c r="X43" s="146"/>
      <c r="Y43" s="146"/>
      <c r="Z43" s="65"/>
      <c r="AA43" s="70"/>
      <c r="AB43" s="65"/>
      <c r="AC43" s="65"/>
      <c r="AD43" s="65"/>
      <c r="AE43" s="65"/>
      <c r="AF43" s="71"/>
      <c r="AG43" s="79"/>
      <c r="AH43" s="79"/>
      <c r="AI43" s="79"/>
      <c r="AJ43" s="79"/>
      <c r="AK43" s="72"/>
      <c r="AL43" s="65"/>
    </row>
    <row r="44" spans="2:38" s="77" customFormat="1" ht="15.6">
      <c r="B44" s="61"/>
      <c r="C44" s="62"/>
      <c r="D44" s="63"/>
      <c r="E44" s="64"/>
      <c r="F44" s="65"/>
      <c r="G44" s="66"/>
      <c r="H44" s="64"/>
      <c r="I44" s="65"/>
      <c r="J44" s="66"/>
      <c r="K44" s="64"/>
      <c r="L44" s="65"/>
      <c r="M44" s="66"/>
      <c r="N44" s="66"/>
      <c r="O44" s="66"/>
      <c r="P44" s="67"/>
      <c r="Q44" s="90"/>
      <c r="R44" s="91"/>
      <c r="S44" s="91"/>
      <c r="T44" s="68"/>
      <c r="U44" s="69"/>
      <c r="V44" s="57"/>
      <c r="W44" s="145"/>
      <c r="X44" s="146"/>
      <c r="Y44" s="146"/>
      <c r="Z44" s="65"/>
      <c r="AA44" s="70"/>
      <c r="AB44" s="65"/>
      <c r="AC44" s="65"/>
      <c r="AD44" s="65"/>
      <c r="AE44" s="65"/>
      <c r="AF44" s="71"/>
      <c r="AG44" s="79"/>
      <c r="AH44" s="79"/>
      <c r="AI44" s="79"/>
      <c r="AJ44" s="79"/>
      <c r="AK44" s="72"/>
      <c r="AL44" s="65"/>
    </row>
    <row r="45" spans="2:38" s="77" customFormat="1" ht="15.6">
      <c r="B45" s="61"/>
      <c r="C45" s="62"/>
      <c r="D45" s="63"/>
      <c r="E45" s="64"/>
      <c r="F45" s="65"/>
      <c r="G45" s="66"/>
      <c r="H45" s="64"/>
      <c r="I45" s="65"/>
      <c r="J45" s="66"/>
      <c r="K45" s="64"/>
      <c r="L45" s="65"/>
      <c r="M45" s="66"/>
      <c r="N45" s="66"/>
      <c r="O45" s="66"/>
      <c r="P45" s="67"/>
      <c r="Q45" s="90"/>
      <c r="R45" s="91"/>
      <c r="S45" s="91"/>
      <c r="T45" s="68"/>
      <c r="U45" s="69"/>
      <c r="V45" s="57"/>
      <c r="W45" s="145"/>
      <c r="X45" s="146"/>
      <c r="Y45" s="146"/>
      <c r="Z45" s="65"/>
      <c r="AA45" s="70"/>
      <c r="AB45" s="65"/>
      <c r="AC45" s="65"/>
      <c r="AD45" s="65"/>
      <c r="AE45" s="65"/>
      <c r="AF45" s="71"/>
      <c r="AG45" s="79"/>
      <c r="AH45" s="79"/>
      <c r="AI45" s="79"/>
      <c r="AJ45" s="79"/>
      <c r="AK45" s="72"/>
      <c r="AL45" s="65"/>
    </row>
    <row r="46" spans="2:38" s="77" customFormat="1" ht="15.6">
      <c r="B46" s="61"/>
      <c r="C46" s="62"/>
      <c r="D46" s="63"/>
      <c r="E46" s="64"/>
      <c r="F46" s="65"/>
      <c r="G46" s="66"/>
      <c r="H46" s="64"/>
      <c r="I46" s="65"/>
      <c r="J46" s="66"/>
      <c r="K46" s="64"/>
      <c r="L46" s="65"/>
      <c r="M46" s="66"/>
      <c r="N46" s="66"/>
      <c r="O46" s="66"/>
      <c r="P46" s="67"/>
      <c r="Q46" s="90"/>
      <c r="R46" s="91"/>
      <c r="S46" s="91"/>
      <c r="T46" s="68"/>
      <c r="U46" s="69"/>
      <c r="V46" s="57"/>
      <c r="W46" s="145"/>
      <c r="X46" s="146"/>
      <c r="Y46" s="146"/>
      <c r="Z46" s="65"/>
      <c r="AA46" s="70"/>
      <c r="AB46" s="65"/>
      <c r="AC46" s="65"/>
      <c r="AD46" s="65"/>
      <c r="AE46" s="65"/>
      <c r="AF46" s="71"/>
      <c r="AG46" s="79"/>
      <c r="AH46" s="79"/>
      <c r="AI46" s="79"/>
      <c r="AJ46" s="79"/>
      <c r="AK46" s="72"/>
      <c r="AL46" s="65"/>
    </row>
    <row r="47" spans="2:38" s="77" customFormat="1" ht="15.6">
      <c r="B47" s="61"/>
      <c r="C47" s="62"/>
      <c r="D47" s="63"/>
      <c r="E47" s="64"/>
      <c r="F47" s="65"/>
      <c r="G47" s="66"/>
      <c r="H47" s="64"/>
      <c r="I47" s="65"/>
      <c r="J47" s="66"/>
      <c r="K47" s="64"/>
      <c r="L47" s="65"/>
      <c r="M47" s="66"/>
      <c r="N47" s="66"/>
      <c r="O47" s="66"/>
      <c r="P47" s="67"/>
      <c r="Q47" s="90"/>
      <c r="R47" s="91"/>
      <c r="S47" s="91"/>
      <c r="T47" s="68"/>
      <c r="U47" s="69"/>
      <c r="V47" s="57"/>
      <c r="W47" s="145"/>
      <c r="X47" s="146"/>
      <c r="Y47" s="146"/>
      <c r="Z47" s="65"/>
      <c r="AA47" s="70"/>
      <c r="AB47" s="65"/>
      <c r="AC47" s="65"/>
      <c r="AD47" s="65"/>
      <c r="AE47" s="65"/>
      <c r="AF47" s="71"/>
      <c r="AG47" s="79"/>
      <c r="AH47" s="79"/>
      <c r="AI47" s="79"/>
      <c r="AJ47" s="79"/>
      <c r="AK47" s="72"/>
      <c r="AL47" s="65"/>
    </row>
    <row r="48" spans="2:38" s="77" customFormat="1" ht="15.6">
      <c r="B48" s="61"/>
      <c r="C48" s="62"/>
      <c r="D48" s="63"/>
      <c r="E48" s="64"/>
      <c r="F48" s="65"/>
      <c r="G48" s="66"/>
      <c r="H48" s="64"/>
      <c r="I48" s="65"/>
      <c r="J48" s="66"/>
      <c r="K48" s="64"/>
      <c r="L48" s="65"/>
      <c r="M48" s="66"/>
      <c r="N48" s="66"/>
      <c r="O48" s="66"/>
      <c r="P48" s="67"/>
      <c r="Q48" s="90"/>
      <c r="R48" s="91"/>
      <c r="S48" s="91"/>
      <c r="T48" s="68"/>
      <c r="U48" s="69"/>
      <c r="V48" s="57"/>
      <c r="W48" s="145"/>
      <c r="X48" s="146"/>
      <c r="Y48" s="146"/>
      <c r="Z48" s="65"/>
      <c r="AA48" s="70"/>
      <c r="AB48" s="65"/>
      <c r="AC48" s="65"/>
      <c r="AD48" s="65"/>
      <c r="AE48" s="65"/>
      <c r="AF48" s="71"/>
      <c r="AG48" s="79"/>
      <c r="AH48" s="79"/>
      <c r="AI48" s="79"/>
      <c r="AJ48" s="79"/>
      <c r="AK48" s="72"/>
      <c r="AL48" s="65"/>
    </row>
    <row r="49" spans="2:38" s="77" customFormat="1" ht="15.6">
      <c r="B49" s="61"/>
      <c r="C49" s="62"/>
      <c r="D49" s="63"/>
      <c r="E49" s="64"/>
      <c r="F49" s="65"/>
      <c r="G49" s="66"/>
      <c r="H49" s="64"/>
      <c r="I49" s="65"/>
      <c r="J49" s="66"/>
      <c r="K49" s="64"/>
      <c r="L49" s="65"/>
      <c r="M49" s="66"/>
      <c r="N49" s="66"/>
      <c r="O49" s="66"/>
      <c r="P49" s="67"/>
      <c r="Q49" s="90"/>
      <c r="R49" s="91"/>
      <c r="S49" s="91"/>
      <c r="T49" s="68"/>
      <c r="U49" s="69"/>
      <c r="V49" s="57"/>
      <c r="W49" s="145"/>
      <c r="X49" s="146"/>
      <c r="Y49" s="146"/>
      <c r="Z49" s="65"/>
      <c r="AA49" s="70"/>
      <c r="AB49" s="65"/>
      <c r="AC49" s="65"/>
      <c r="AD49" s="65"/>
      <c r="AE49" s="65"/>
      <c r="AF49" s="71"/>
      <c r="AG49" s="79"/>
      <c r="AH49" s="79"/>
      <c r="AI49" s="79"/>
      <c r="AJ49" s="79"/>
      <c r="AK49" s="72"/>
      <c r="AL49" s="65"/>
    </row>
    <row r="50" spans="2:38" s="77" customFormat="1" ht="15.6">
      <c r="B50" s="61"/>
      <c r="C50" s="62"/>
      <c r="D50" s="63"/>
      <c r="E50" s="64"/>
      <c r="F50" s="65"/>
      <c r="G50" s="66"/>
      <c r="H50" s="64"/>
      <c r="I50" s="65"/>
      <c r="J50" s="66"/>
      <c r="K50" s="64"/>
      <c r="L50" s="65"/>
      <c r="M50" s="66"/>
      <c r="N50" s="66"/>
      <c r="O50" s="66"/>
      <c r="P50" s="67"/>
      <c r="Q50" s="90"/>
      <c r="R50" s="91"/>
      <c r="S50" s="91"/>
      <c r="T50" s="68"/>
      <c r="U50" s="69"/>
      <c r="V50" s="57"/>
      <c r="W50" s="145"/>
      <c r="X50" s="146"/>
      <c r="Y50" s="146"/>
      <c r="Z50" s="65"/>
      <c r="AA50" s="70"/>
      <c r="AB50" s="65"/>
      <c r="AC50" s="65"/>
      <c r="AD50" s="65"/>
      <c r="AE50" s="65"/>
      <c r="AF50" s="71"/>
      <c r="AG50" s="79"/>
      <c r="AH50" s="79"/>
      <c r="AI50" s="79"/>
      <c r="AJ50" s="79"/>
      <c r="AK50" s="72"/>
      <c r="AL50" s="65"/>
    </row>
    <row r="51" spans="2:38" s="77" customFormat="1" ht="15.6">
      <c r="B51" s="61"/>
      <c r="C51" s="62"/>
      <c r="D51" s="63"/>
      <c r="E51" s="64"/>
      <c r="F51" s="65"/>
      <c r="G51" s="66"/>
      <c r="H51" s="64"/>
      <c r="I51" s="65"/>
      <c r="J51" s="66"/>
      <c r="K51" s="64"/>
      <c r="L51" s="65"/>
      <c r="M51" s="66"/>
      <c r="N51" s="66"/>
      <c r="O51" s="66"/>
      <c r="P51" s="67"/>
      <c r="Q51" s="90"/>
      <c r="R51" s="91"/>
      <c r="S51" s="91"/>
      <c r="T51" s="68"/>
      <c r="U51" s="69"/>
      <c r="V51" s="57"/>
      <c r="W51" s="145"/>
      <c r="X51" s="146"/>
      <c r="Y51" s="146"/>
      <c r="Z51" s="65"/>
      <c r="AA51" s="70"/>
      <c r="AB51" s="65"/>
      <c r="AC51" s="65"/>
      <c r="AD51" s="65"/>
      <c r="AE51" s="65"/>
      <c r="AF51" s="71"/>
      <c r="AG51" s="79"/>
      <c r="AH51" s="79"/>
      <c r="AI51" s="79"/>
      <c r="AJ51" s="79"/>
      <c r="AK51" s="72"/>
      <c r="AL51" s="65"/>
    </row>
    <row r="52" spans="2:38" s="77" customFormat="1" ht="15.6">
      <c r="B52" s="61"/>
      <c r="C52" s="62"/>
      <c r="D52" s="63"/>
      <c r="E52" s="64"/>
      <c r="F52" s="65"/>
      <c r="G52" s="66"/>
      <c r="H52" s="64"/>
      <c r="I52" s="65"/>
      <c r="J52" s="66"/>
      <c r="K52" s="64"/>
      <c r="L52" s="65"/>
      <c r="M52" s="66"/>
      <c r="N52" s="66"/>
      <c r="O52" s="66"/>
      <c r="P52" s="67"/>
      <c r="Q52" s="90"/>
      <c r="R52" s="91"/>
      <c r="S52" s="91"/>
      <c r="T52" s="68"/>
      <c r="U52" s="69"/>
      <c r="V52" s="57"/>
      <c r="W52" s="145"/>
      <c r="X52" s="146"/>
      <c r="Y52" s="146"/>
      <c r="Z52" s="65"/>
      <c r="AA52" s="70"/>
      <c r="AB52" s="65"/>
      <c r="AC52" s="65"/>
      <c r="AD52" s="65"/>
      <c r="AE52" s="65"/>
      <c r="AF52" s="71"/>
      <c r="AG52" s="79"/>
      <c r="AH52" s="79"/>
      <c r="AI52" s="79"/>
      <c r="AJ52" s="79"/>
      <c r="AK52" s="72"/>
      <c r="AL52" s="65"/>
    </row>
    <row r="53" spans="2:38" s="77" customFormat="1" ht="15.6">
      <c r="B53" s="61"/>
      <c r="C53" s="62"/>
      <c r="D53" s="63"/>
      <c r="E53" s="64"/>
      <c r="F53" s="65"/>
      <c r="G53" s="66"/>
      <c r="H53" s="64"/>
      <c r="I53" s="65"/>
      <c r="J53" s="66"/>
      <c r="K53" s="64"/>
      <c r="L53" s="65"/>
      <c r="M53" s="66"/>
      <c r="N53" s="66"/>
      <c r="O53" s="66"/>
      <c r="P53" s="67"/>
      <c r="Q53" s="90"/>
      <c r="R53" s="91"/>
      <c r="S53" s="91"/>
      <c r="T53" s="68"/>
      <c r="U53" s="69"/>
      <c r="V53" s="57"/>
      <c r="W53" s="145"/>
      <c r="X53" s="146"/>
      <c r="Y53" s="146"/>
      <c r="Z53" s="65"/>
      <c r="AA53" s="70"/>
      <c r="AB53" s="65"/>
      <c r="AC53" s="65"/>
      <c r="AD53" s="65"/>
      <c r="AE53" s="65"/>
      <c r="AF53" s="71"/>
      <c r="AG53" s="79"/>
      <c r="AH53" s="79"/>
      <c r="AI53" s="79"/>
      <c r="AJ53" s="79"/>
      <c r="AK53" s="72"/>
      <c r="AL53" s="65"/>
    </row>
    <row r="54" spans="2:38" s="77" customFormat="1" ht="15.6">
      <c r="B54" s="61"/>
      <c r="C54" s="62"/>
      <c r="D54" s="63"/>
      <c r="E54" s="64"/>
      <c r="F54" s="65"/>
      <c r="G54" s="66"/>
      <c r="H54" s="64"/>
      <c r="I54" s="65"/>
      <c r="J54" s="66"/>
      <c r="K54" s="64"/>
      <c r="L54" s="65"/>
      <c r="M54" s="66"/>
      <c r="N54" s="66"/>
      <c r="O54" s="66"/>
      <c r="P54" s="67"/>
      <c r="Q54" s="90"/>
      <c r="R54" s="91"/>
      <c r="S54" s="91"/>
      <c r="T54" s="68"/>
      <c r="U54" s="69"/>
      <c r="V54" s="57"/>
      <c r="W54" s="145"/>
      <c r="X54" s="146"/>
      <c r="Y54" s="146"/>
      <c r="Z54" s="65"/>
      <c r="AA54" s="70"/>
      <c r="AB54" s="65"/>
      <c r="AC54" s="65"/>
      <c r="AD54" s="65"/>
      <c r="AE54" s="65"/>
      <c r="AF54" s="71"/>
      <c r="AG54" s="79"/>
      <c r="AH54" s="79"/>
      <c r="AI54" s="79"/>
      <c r="AJ54" s="79"/>
      <c r="AK54" s="72"/>
      <c r="AL54" s="65"/>
    </row>
    <row r="55" spans="2:38" s="77" customFormat="1" ht="15.6">
      <c r="B55" s="61"/>
      <c r="C55" s="62"/>
      <c r="D55" s="63"/>
      <c r="E55" s="64"/>
      <c r="F55" s="65"/>
      <c r="G55" s="66"/>
      <c r="H55" s="64"/>
      <c r="I55" s="65"/>
      <c r="J55" s="66"/>
      <c r="K55" s="64"/>
      <c r="L55" s="65"/>
      <c r="M55" s="66"/>
      <c r="N55" s="66"/>
      <c r="O55" s="66"/>
      <c r="P55" s="67"/>
      <c r="Q55" s="90"/>
      <c r="R55" s="91"/>
      <c r="S55" s="91"/>
      <c r="T55" s="68"/>
      <c r="U55" s="69"/>
      <c r="V55" s="57"/>
      <c r="W55" s="145"/>
      <c r="X55" s="146"/>
      <c r="Y55" s="146"/>
      <c r="Z55" s="65"/>
      <c r="AA55" s="70"/>
      <c r="AB55" s="65"/>
      <c r="AC55" s="65"/>
      <c r="AD55" s="65"/>
      <c r="AE55" s="65"/>
      <c r="AF55" s="71"/>
      <c r="AG55" s="79"/>
      <c r="AH55" s="79"/>
      <c r="AI55" s="79"/>
      <c r="AJ55" s="79"/>
      <c r="AK55" s="72"/>
      <c r="AL55" s="65"/>
    </row>
    <row r="56" spans="2:38" s="77" customFormat="1" ht="15.6">
      <c r="B56" s="61"/>
      <c r="C56" s="62"/>
      <c r="D56" s="63"/>
      <c r="E56" s="64"/>
      <c r="F56" s="65"/>
      <c r="G56" s="66"/>
      <c r="H56" s="64"/>
      <c r="I56" s="65"/>
      <c r="J56" s="66"/>
      <c r="K56" s="64"/>
      <c r="L56" s="65"/>
      <c r="M56" s="66"/>
      <c r="N56" s="66"/>
      <c r="O56" s="66"/>
      <c r="P56" s="67"/>
      <c r="Q56" s="90"/>
      <c r="R56" s="91"/>
      <c r="S56" s="91"/>
      <c r="T56" s="68"/>
      <c r="U56" s="69"/>
      <c r="V56" s="57"/>
      <c r="W56" s="145"/>
      <c r="X56" s="146"/>
      <c r="Y56" s="146"/>
      <c r="Z56" s="65"/>
      <c r="AA56" s="70"/>
      <c r="AB56" s="65"/>
      <c r="AC56" s="65"/>
      <c r="AD56" s="65"/>
      <c r="AE56" s="65"/>
      <c r="AF56" s="71"/>
      <c r="AG56" s="79"/>
      <c r="AH56" s="79"/>
      <c r="AI56" s="79"/>
      <c r="AJ56" s="79"/>
      <c r="AK56" s="72"/>
      <c r="AL56" s="65"/>
    </row>
    <row r="57" spans="2:38" s="73" customFormat="1">
      <c r="B57" s="180" t="s">
        <v>71</v>
      </c>
      <c r="C57" s="180"/>
      <c r="D57" s="180"/>
      <c r="E57" s="180" t="s">
        <v>72</v>
      </c>
      <c r="F57" s="180"/>
      <c r="G57" s="180"/>
      <c r="H57" s="180" t="s">
        <v>73</v>
      </c>
      <c r="I57" s="180"/>
      <c r="J57" s="180"/>
      <c r="K57" s="194" t="s">
        <v>74</v>
      </c>
      <c r="L57" s="194"/>
      <c r="M57" s="194"/>
      <c r="N57" s="180" t="s">
        <v>75</v>
      </c>
      <c r="O57" s="180"/>
      <c r="P57" s="180"/>
      <c r="Q57" s="180" t="s">
        <v>76</v>
      </c>
      <c r="R57" s="180"/>
      <c r="S57" s="180"/>
      <c r="T57" s="180" t="s">
        <v>77</v>
      </c>
      <c r="U57" s="180"/>
      <c r="V57" s="180"/>
      <c r="W57" s="180" t="s">
        <v>78</v>
      </c>
      <c r="X57" s="180"/>
      <c r="Y57" s="180"/>
      <c r="Z57" s="180" t="s">
        <v>79</v>
      </c>
      <c r="AA57" s="180"/>
      <c r="AB57" s="180"/>
      <c r="AC57" s="180" t="s">
        <v>80</v>
      </c>
      <c r="AD57" s="180"/>
      <c r="AE57" s="180"/>
      <c r="AF57" s="180" t="s">
        <v>81</v>
      </c>
      <c r="AG57" s="180"/>
      <c r="AH57" s="180"/>
      <c r="AI57" s="180" t="s">
        <v>82</v>
      </c>
      <c r="AJ57" s="180"/>
      <c r="AK57" s="180"/>
    </row>
    <row r="58" spans="2:38">
      <c r="B58" s="123" t="s">
        <v>83</v>
      </c>
      <c r="C58" s="147">
        <f t="shared" ref="C58:C63" si="2">W10</f>
        <v>0</v>
      </c>
      <c r="D58" s="123">
        <v>1</v>
      </c>
      <c r="E58" s="123" t="s">
        <v>84</v>
      </c>
      <c r="F58" s="147">
        <f>W12</f>
        <v>0</v>
      </c>
      <c r="G58" s="123">
        <v>1</v>
      </c>
      <c r="H58" s="126" t="s">
        <v>85</v>
      </c>
      <c r="I58" s="130" t="s">
        <v>86</v>
      </c>
      <c r="J58" s="126">
        <v>1</v>
      </c>
      <c r="K58" s="123" t="s">
        <v>83</v>
      </c>
      <c r="L58" s="148">
        <f>W24</f>
        <v>0</v>
      </c>
      <c r="M58" s="123">
        <v>1</v>
      </c>
      <c r="N58" s="126" t="s">
        <v>87</v>
      </c>
      <c r="O58" s="130" t="s">
        <v>88</v>
      </c>
      <c r="P58" s="126">
        <v>1</v>
      </c>
      <c r="Q58" s="124" t="s">
        <v>89</v>
      </c>
      <c r="R58" s="149">
        <f>SUM(O83:O88)</f>
        <v>0</v>
      </c>
      <c r="S58" s="125">
        <v>1</v>
      </c>
      <c r="T58" s="124" t="s">
        <v>89</v>
      </c>
      <c r="U58" s="149">
        <f>SUM(R80:R85)</f>
        <v>0</v>
      </c>
      <c r="V58" s="125">
        <v>1</v>
      </c>
      <c r="W58" s="123" t="s">
        <v>84</v>
      </c>
      <c r="X58" s="147">
        <f>W12</f>
        <v>0</v>
      </c>
      <c r="Y58" s="123">
        <v>1</v>
      </c>
      <c r="Z58" s="126" t="s">
        <v>90</v>
      </c>
      <c r="AA58" s="130" t="s">
        <v>91</v>
      </c>
      <c r="AB58" s="126">
        <v>1</v>
      </c>
      <c r="AC58" s="123" t="s">
        <v>83</v>
      </c>
      <c r="AD58" s="148">
        <f>W24</f>
        <v>0</v>
      </c>
      <c r="AE58" s="123">
        <v>1</v>
      </c>
      <c r="AF58" s="123" t="s">
        <v>84</v>
      </c>
      <c r="AG58" s="148">
        <f>W26</f>
        <v>0</v>
      </c>
      <c r="AH58" s="123">
        <v>1</v>
      </c>
      <c r="AI58" s="123" t="s">
        <v>85</v>
      </c>
      <c r="AJ58" s="93" t="str">
        <f>IF(AG88="CP","CP","")</f>
        <v/>
      </c>
      <c r="AK58" s="97">
        <v>1</v>
      </c>
      <c r="AL58" s="85"/>
    </row>
    <row r="59" spans="2:38">
      <c r="B59" s="123" t="s">
        <v>92</v>
      </c>
      <c r="C59" s="147">
        <f t="shared" si="2"/>
        <v>0</v>
      </c>
      <c r="D59" s="123">
        <v>2.0068965517241399</v>
      </c>
      <c r="E59" s="123" t="s">
        <v>87</v>
      </c>
      <c r="F59" s="147">
        <f>W13</f>
        <v>0</v>
      </c>
      <c r="G59" s="123">
        <v>2.0064516129032297</v>
      </c>
      <c r="H59" s="124" t="s">
        <v>89</v>
      </c>
      <c r="I59" s="150">
        <f>SUM(F84:F88)</f>
        <v>0</v>
      </c>
      <c r="J59" s="128">
        <v>2.0068965517241399</v>
      </c>
      <c r="K59" s="123" t="s">
        <v>92</v>
      </c>
      <c r="L59" s="148">
        <f t="shared" ref="L59:L63" si="3">W25</f>
        <v>0</v>
      </c>
      <c r="M59" s="123">
        <v>2.0064516129032297</v>
      </c>
      <c r="N59" s="123" t="s">
        <v>90</v>
      </c>
      <c r="O59" s="93"/>
      <c r="P59" s="127">
        <v>2</v>
      </c>
      <c r="Q59" s="123" t="s">
        <v>83</v>
      </c>
      <c r="R59" s="147">
        <f t="shared" ref="R59:R64" si="4">W10</f>
        <v>0</v>
      </c>
      <c r="S59" s="123">
        <v>2.0079365079365097</v>
      </c>
      <c r="T59" s="123" t="s">
        <v>83</v>
      </c>
      <c r="U59" s="147">
        <f t="shared" ref="U59:U64" si="5">W10</f>
        <v>0</v>
      </c>
      <c r="V59" s="123">
        <v>2.0064516129032297</v>
      </c>
      <c r="W59" s="123" t="s">
        <v>87</v>
      </c>
      <c r="X59" s="147">
        <f>W13</f>
        <v>0</v>
      </c>
      <c r="Y59" s="123">
        <v>2.0068965517241399</v>
      </c>
      <c r="Z59" s="123" t="s">
        <v>85</v>
      </c>
      <c r="AA59" s="147">
        <f>W15</f>
        <v>0</v>
      </c>
      <c r="AB59" s="123">
        <v>2.0064516129032297</v>
      </c>
      <c r="AC59" s="123" t="s">
        <v>92</v>
      </c>
      <c r="AD59" s="148">
        <f t="shared" ref="AD59:AD63" si="6">W25</f>
        <v>0</v>
      </c>
      <c r="AE59" s="123">
        <v>2.0068965517241399</v>
      </c>
      <c r="AF59" s="123" t="s">
        <v>87</v>
      </c>
      <c r="AG59" s="148">
        <f t="shared" ref="AG59:AG61" si="7">W27</f>
        <v>0</v>
      </c>
      <c r="AH59" s="123">
        <v>2.0064516129032297</v>
      </c>
      <c r="AI59" s="124" t="s">
        <v>89</v>
      </c>
      <c r="AJ59" s="150">
        <f>SUM(AG84:AG88,AJ58)</f>
        <v>0</v>
      </c>
      <c r="AK59" s="98">
        <v>2.0064516129032297</v>
      </c>
      <c r="AL59" s="86"/>
    </row>
    <row r="60" spans="2:38">
      <c r="B60" s="123" t="s">
        <v>84</v>
      </c>
      <c r="C60" s="147">
        <f t="shared" si="2"/>
        <v>0</v>
      </c>
      <c r="D60" s="123">
        <v>3.0137931034482799</v>
      </c>
      <c r="E60" s="123" t="s">
        <v>90</v>
      </c>
      <c r="F60" s="147">
        <f>W14</f>
        <v>0</v>
      </c>
      <c r="G60" s="123">
        <v>3.0129032258064599</v>
      </c>
      <c r="H60" s="123" t="s">
        <v>83</v>
      </c>
      <c r="I60" s="148">
        <f>W24</f>
        <v>0</v>
      </c>
      <c r="J60" s="123">
        <v>3.0137931034482799</v>
      </c>
      <c r="K60" s="123" t="s">
        <v>84</v>
      </c>
      <c r="L60" s="148">
        <f t="shared" si="3"/>
        <v>0</v>
      </c>
      <c r="M60" s="123">
        <v>3.0129032258064599</v>
      </c>
      <c r="N60" s="123" t="s">
        <v>85</v>
      </c>
      <c r="O60" s="93" t="str">
        <f>IF(O59="CP","CP","")</f>
        <v/>
      </c>
      <c r="P60" s="127">
        <v>3</v>
      </c>
      <c r="Q60" s="123" t="s">
        <v>92</v>
      </c>
      <c r="R60" s="147">
        <f t="shared" si="4"/>
        <v>0</v>
      </c>
      <c r="S60" s="123">
        <v>3.0158730158730198</v>
      </c>
      <c r="T60" s="123" t="s">
        <v>92</v>
      </c>
      <c r="U60" s="147">
        <f t="shared" si="5"/>
        <v>0</v>
      </c>
      <c r="V60" s="123">
        <v>3.0129032258064599</v>
      </c>
      <c r="W60" s="123" t="s">
        <v>90</v>
      </c>
      <c r="X60" s="147">
        <f>W14</f>
        <v>0</v>
      </c>
      <c r="Y60" s="123">
        <v>3.0137931034482799</v>
      </c>
      <c r="Z60" s="124" t="s">
        <v>89</v>
      </c>
      <c r="AA60" s="149">
        <f>SUM(X84:X87,AA59)</f>
        <v>0</v>
      </c>
      <c r="AB60" s="125">
        <v>3.0129032258064599</v>
      </c>
      <c r="AC60" s="123" t="s">
        <v>84</v>
      </c>
      <c r="AD60" s="148">
        <f t="shared" si="6"/>
        <v>0</v>
      </c>
      <c r="AE60" s="123">
        <v>3.0137931034482799</v>
      </c>
      <c r="AF60" s="123" t="s">
        <v>90</v>
      </c>
      <c r="AG60" s="148">
        <f t="shared" si="7"/>
        <v>0</v>
      </c>
      <c r="AH60" s="123">
        <v>3.0129032258064599</v>
      </c>
      <c r="AI60" s="123" t="s">
        <v>83</v>
      </c>
      <c r="AJ60" s="93"/>
      <c r="AK60" s="97">
        <v>3.0129032258064599</v>
      </c>
      <c r="AL60" s="86"/>
    </row>
    <row r="61" spans="2:38">
      <c r="B61" s="123" t="s">
        <v>87</v>
      </c>
      <c r="C61" s="147">
        <f t="shared" si="2"/>
        <v>0</v>
      </c>
      <c r="D61" s="123">
        <v>4.0206896551724203</v>
      </c>
      <c r="E61" s="123" t="s">
        <v>85</v>
      </c>
      <c r="F61" s="147">
        <f>W15</f>
        <v>0</v>
      </c>
      <c r="G61" s="123">
        <v>4.01935483870969</v>
      </c>
      <c r="H61" s="123" t="s">
        <v>92</v>
      </c>
      <c r="I61" s="148">
        <f t="shared" ref="I61:I65" si="8">W25</f>
        <v>0</v>
      </c>
      <c r="J61" s="123">
        <v>4.0206896551724203</v>
      </c>
      <c r="K61" s="123" t="s">
        <v>87</v>
      </c>
      <c r="L61" s="148">
        <f t="shared" si="3"/>
        <v>0</v>
      </c>
      <c r="M61" s="123">
        <v>4.01935483870969</v>
      </c>
      <c r="N61" s="124" t="s">
        <v>89</v>
      </c>
      <c r="O61" s="150">
        <f>SUM(L86:L88,O59:O60)</f>
        <v>0</v>
      </c>
      <c r="P61" s="128">
        <v>4</v>
      </c>
      <c r="Q61" s="123" t="s">
        <v>84</v>
      </c>
      <c r="R61" s="147">
        <f t="shared" si="4"/>
        <v>0</v>
      </c>
      <c r="S61" s="123">
        <v>4.0238095238095299</v>
      </c>
      <c r="T61" s="123" t="s">
        <v>84</v>
      </c>
      <c r="U61" s="147">
        <f t="shared" si="5"/>
        <v>0</v>
      </c>
      <c r="V61" s="123">
        <v>4.01935483870969</v>
      </c>
      <c r="W61" s="123" t="s">
        <v>85</v>
      </c>
      <c r="X61" s="147">
        <f>W15</f>
        <v>0</v>
      </c>
      <c r="Y61" s="123">
        <v>4.0206896551724203</v>
      </c>
      <c r="Z61" s="123" t="s">
        <v>83</v>
      </c>
      <c r="AA61" s="148">
        <f>W24</f>
        <v>0</v>
      </c>
      <c r="AB61" s="123">
        <v>4.01935483870969</v>
      </c>
      <c r="AC61" s="123" t="s">
        <v>87</v>
      </c>
      <c r="AD61" s="148">
        <f t="shared" si="6"/>
        <v>0</v>
      </c>
      <c r="AE61" s="123">
        <v>4.0206896551724203</v>
      </c>
      <c r="AF61" s="123" t="s">
        <v>85</v>
      </c>
      <c r="AG61" s="148">
        <f t="shared" si="7"/>
        <v>0</v>
      </c>
      <c r="AH61" s="123">
        <v>4.01935483870969</v>
      </c>
      <c r="AI61" s="123" t="s">
        <v>92</v>
      </c>
      <c r="AJ61" s="93"/>
      <c r="AK61" s="97">
        <v>4.01935483870969</v>
      </c>
      <c r="AL61" s="87"/>
    </row>
    <row r="62" spans="2:38">
      <c r="B62" s="123" t="s">
        <v>90</v>
      </c>
      <c r="C62" s="147">
        <f t="shared" si="2"/>
        <v>0</v>
      </c>
      <c r="D62" s="123">
        <v>5.0275862068965598</v>
      </c>
      <c r="E62" s="124" t="s">
        <v>89</v>
      </c>
      <c r="F62" s="149">
        <f>SUM(C86:C87,F58:F61)</f>
        <v>0</v>
      </c>
      <c r="G62" s="125">
        <v>5.0258064516129197</v>
      </c>
      <c r="H62" s="123" t="s">
        <v>84</v>
      </c>
      <c r="I62" s="148">
        <f t="shared" si="8"/>
        <v>0</v>
      </c>
      <c r="J62" s="123">
        <v>5.0275862068965598</v>
      </c>
      <c r="K62" s="123" t="s">
        <v>90</v>
      </c>
      <c r="L62" s="148">
        <f t="shared" si="3"/>
        <v>0</v>
      </c>
      <c r="M62" s="123">
        <v>5.0258064516129197</v>
      </c>
      <c r="N62" s="123" t="s">
        <v>83</v>
      </c>
      <c r="O62" s="147">
        <f t="shared" ref="O62:O67" si="9">W10</f>
        <v>0</v>
      </c>
      <c r="P62" s="123">
        <v>5</v>
      </c>
      <c r="Q62" s="123" t="s">
        <v>87</v>
      </c>
      <c r="R62" s="147">
        <f t="shared" si="4"/>
        <v>0</v>
      </c>
      <c r="S62" s="123">
        <v>5.0317460317460396</v>
      </c>
      <c r="T62" s="123" t="s">
        <v>87</v>
      </c>
      <c r="U62" s="147">
        <f t="shared" si="5"/>
        <v>0</v>
      </c>
      <c r="V62" s="123">
        <v>5.0258064516129197</v>
      </c>
      <c r="W62" s="124" t="s">
        <v>89</v>
      </c>
      <c r="X62" s="149">
        <f>SUM(U87:U88,X58:X61)</f>
        <v>0</v>
      </c>
      <c r="Y62" s="125">
        <v>5.0275862068965598</v>
      </c>
      <c r="Z62" s="123" t="s">
        <v>92</v>
      </c>
      <c r="AA62" s="148">
        <f t="shared" ref="AA62:AA64" si="10">W25</f>
        <v>0</v>
      </c>
      <c r="AB62" s="123">
        <v>5.0258064516129197</v>
      </c>
      <c r="AC62" s="123" t="s">
        <v>90</v>
      </c>
      <c r="AD62" s="148">
        <f t="shared" si="6"/>
        <v>0</v>
      </c>
      <c r="AE62" s="123">
        <v>5.0275862068965598</v>
      </c>
      <c r="AF62" s="124" t="s">
        <v>89</v>
      </c>
      <c r="AG62" s="149">
        <f>SUM(AD86:AD87,AG58:AG61)</f>
        <v>0</v>
      </c>
      <c r="AH62" s="125">
        <v>5.0258064516129197</v>
      </c>
      <c r="AI62" s="123" t="s">
        <v>84</v>
      </c>
      <c r="AJ62" s="93"/>
      <c r="AK62" s="97">
        <v>5.0258064516129197</v>
      </c>
      <c r="AL62" s="86"/>
    </row>
    <row r="63" spans="2:38">
      <c r="B63" s="123" t="s">
        <v>85</v>
      </c>
      <c r="C63" s="147">
        <f t="shared" si="2"/>
        <v>0</v>
      </c>
      <c r="D63" s="123">
        <v>6.0344827586206993</v>
      </c>
      <c r="E63" s="123" t="s">
        <v>83</v>
      </c>
      <c r="F63" s="148">
        <f>W24</f>
        <v>0</v>
      </c>
      <c r="G63" s="123">
        <v>6.0322580645161494</v>
      </c>
      <c r="H63" s="123" t="s">
        <v>87</v>
      </c>
      <c r="I63" s="148">
        <f t="shared" si="8"/>
        <v>0</v>
      </c>
      <c r="J63" s="123">
        <v>6.0344827586206993</v>
      </c>
      <c r="K63" s="123" t="s">
        <v>85</v>
      </c>
      <c r="L63" s="148">
        <f t="shared" si="3"/>
        <v>0</v>
      </c>
      <c r="M63" s="123">
        <v>6.0322580645161494</v>
      </c>
      <c r="N63" s="123" t="s">
        <v>92</v>
      </c>
      <c r="O63" s="147">
        <f t="shared" si="9"/>
        <v>0</v>
      </c>
      <c r="P63" s="123">
        <v>6</v>
      </c>
      <c r="Q63" s="123" t="s">
        <v>90</v>
      </c>
      <c r="R63" s="147">
        <f t="shared" si="4"/>
        <v>0</v>
      </c>
      <c r="S63" s="123">
        <v>6.0396825396825493</v>
      </c>
      <c r="T63" s="123" t="s">
        <v>90</v>
      </c>
      <c r="U63" s="147">
        <f t="shared" si="5"/>
        <v>0</v>
      </c>
      <c r="V63" s="123">
        <v>6.0322580645161494</v>
      </c>
      <c r="W63" s="126" t="s">
        <v>83</v>
      </c>
      <c r="X63" s="131" t="s">
        <v>93</v>
      </c>
      <c r="Y63" s="126">
        <v>6.0344827586206993</v>
      </c>
      <c r="Z63" s="123" t="s">
        <v>84</v>
      </c>
      <c r="AA63" s="148">
        <f t="shared" si="10"/>
        <v>0</v>
      </c>
      <c r="AB63" s="123">
        <v>6.0322580645161494</v>
      </c>
      <c r="AC63" s="123" t="s">
        <v>85</v>
      </c>
      <c r="AD63" s="148">
        <f t="shared" si="6"/>
        <v>0</v>
      </c>
      <c r="AE63" s="123">
        <v>6.0344827586206993</v>
      </c>
      <c r="AF63" s="123" t="s">
        <v>83</v>
      </c>
      <c r="AG63" s="93"/>
      <c r="AH63" s="127">
        <v>6.0322580645161494</v>
      </c>
      <c r="AI63" s="123" t="s">
        <v>87</v>
      </c>
      <c r="AJ63" s="93"/>
      <c r="AK63" s="97">
        <v>6.0322580645161494</v>
      </c>
      <c r="AL63" s="87"/>
    </row>
    <row r="64" spans="2:38">
      <c r="B64" s="124" t="s">
        <v>89</v>
      </c>
      <c r="C64" s="149">
        <f>SUM(C58:C63)</f>
        <v>0</v>
      </c>
      <c r="D64" s="125">
        <v>7.0413793103448397</v>
      </c>
      <c r="E64" s="123" t="s">
        <v>92</v>
      </c>
      <c r="F64" s="148">
        <f t="shared" ref="F64:F68" si="11">W25</f>
        <v>0</v>
      </c>
      <c r="G64" s="123">
        <v>7.03870967741938</v>
      </c>
      <c r="H64" s="123" t="s">
        <v>90</v>
      </c>
      <c r="I64" s="148">
        <f t="shared" si="8"/>
        <v>0</v>
      </c>
      <c r="J64" s="123">
        <v>7.0413793103448397</v>
      </c>
      <c r="K64" s="124" t="s">
        <v>89</v>
      </c>
      <c r="L64" s="149">
        <f>SUM(L58:L63)</f>
        <v>0</v>
      </c>
      <c r="M64" s="125">
        <v>7.03870967741938</v>
      </c>
      <c r="N64" s="123" t="s">
        <v>84</v>
      </c>
      <c r="O64" s="147">
        <f t="shared" si="9"/>
        <v>0</v>
      </c>
      <c r="P64" s="123">
        <v>7</v>
      </c>
      <c r="Q64" s="123" t="s">
        <v>85</v>
      </c>
      <c r="R64" s="147">
        <f t="shared" si="4"/>
        <v>0</v>
      </c>
      <c r="S64" s="123">
        <v>7.0476190476190599</v>
      </c>
      <c r="T64" s="123" t="s">
        <v>85</v>
      </c>
      <c r="U64" s="147">
        <f t="shared" si="5"/>
        <v>0</v>
      </c>
      <c r="V64" s="123">
        <v>7.03870967741938</v>
      </c>
      <c r="W64" s="123" t="s">
        <v>92</v>
      </c>
      <c r="X64" s="148">
        <f>W25</f>
        <v>0</v>
      </c>
      <c r="Y64" s="123">
        <v>7.0413793103448397</v>
      </c>
      <c r="Z64" s="123" t="s">
        <v>87</v>
      </c>
      <c r="AA64" s="148">
        <f t="shared" si="10"/>
        <v>0</v>
      </c>
      <c r="AB64" s="123">
        <v>7.03870967741938</v>
      </c>
      <c r="AC64" s="124" t="s">
        <v>89</v>
      </c>
      <c r="AD64" s="149">
        <f>SUM(AD58:AD63)</f>
        <v>0</v>
      </c>
      <c r="AE64" s="125">
        <v>7.0413793103448397</v>
      </c>
      <c r="AF64" s="123" t="s">
        <v>92</v>
      </c>
      <c r="AG64" s="93"/>
      <c r="AH64" s="127">
        <v>7.03870967741938</v>
      </c>
      <c r="AI64" s="123" t="s">
        <v>90</v>
      </c>
      <c r="AJ64" s="93"/>
      <c r="AK64" s="97">
        <v>7.03870967741938</v>
      </c>
      <c r="AL64" s="73"/>
    </row>
    <row r="65" spans="2:38">
      <c r="B65" s="123" t="s">
        <v>83</v>
      </c>
      <c r="C65" s="148">
        <f>W24</f>
        <v>0</v>
      </c>
      <c r="D65" s="123">
        <v>8.04827586206898</v>
      </c>
      <c r="E65" s="123" t="s">
        <v>84</v>
      </c>
      <c r="F65" s="148">
        <f t="shared" si="11"/>
        <v>0</v>
      </c>
      <c r="G65" s="123">
        <v>8.0451612903226106</v>
      </c>
      <c r="H65" s="123" t="s">
        <v>85</v>
      </c>
      <c r="I65" s="148">
        <f t="shared" si="8"/>
        <v>0</v>
      </c>
      <c r="J65" s="123">
        <v>8.04827586206898</v>
      </c>
      <c r="K65" s="123" t="s">
        <v>83</v>
      </c>
      <c r="L65" s="147">
        <f t="shared" ref="L65:L70" si="12">W10</f>
        <v>0</v>
      </c>
      <c r="M65" s="123">
        <v>8.0451612903226106</v>
      </c>
      <c r="N65" s="123" t="s">
        <v>87</v>
      </c>
      <c r="O65" s="147">
        <f t="shared" si="9"/>
        <v>0</v>
      </c>
      <c r="P65" s="123">
        <v>8</v>
      </c>
      <c r="Q65" s="124" t="s">
        <v>89</v>
      </c>
      <c r="R65" s="149">
        <f>SUM(R59:R64)</f>
        <v>0</v>
      </c>
      <c r="S65" s="125">
        <v>8.0555555555555696</v>
      </c>
      <c r="T65" s="124" t="s">
        <v>89</v>
      </c>
      <c r="U65" s="149">
        <f>SUM(U59:U64)</f>
        <v>0</v>
      </c>
      <c r="V65" s="125">
        <v>8.0451612903226106</v>
      </c>
      <c r="W65" s="123" t="s">
        <v>84</v>
      </c>
      <c r="X65" s="148">
        <f t="shared" ref="X65:X68" si="13">W26</f>
        <v>0</v>
      </c>
      <c r="Y65" s="123">
        <v>8.04827586206898</v>
      </c>
      <c r="Z65" s="126" t="s">
        <v>90</v>
      </c>
      <c r="AA65" s="130" t="s">
        <v>94</v>
      </c>
      <c r="AB65" s="126">
        <v>8.0451612903226106</v>
      </c>
      <c r="AC65" s="123" t="s">
        <v>83</v>
      </c>
      <c r="AD65" s="147">
        <f t="shared" ref="AD65:AD70" si="14">W10</f>
        <v>0</v>
      </c>
      <c r="AE65" s="123">
        <v>8.04827586206898</v>
      </c>
      <c r="AF65" s="123" t="s">
        <v>84</v>
      </c>
      <c r="AG65" s="93"/>
      <c r="AH65" s="127">
        <v>8.0451612903226106</v>
      </c>
      <c r="AI65" s="123" t="s">
        <v>85</v>
      </c>
      <c r="AJ65" s="93" t="str">
        <f>IF(AJ64="CP","CP","")</f>
        <v/>
      </c>
      <c r="AK65" s="97">
        <v>8.0451612903226106</v>
      </c>
      <c r="AL65" s="73"/>
    </row>
    <row r="66" spans="2:38">
      <c r="B66" s="123" t="s">
        <v>92</v>
      </c>
      <c r="C66" s="148">
        <f t="shared" ref="C66:C70" si="15">W25</f>
        <v>0</v>
      </c>
      <c r="D66" s="123">
        <v>9.0551724137931195</v>
      </c>
      <c r="E66" s="123" t="s">
        <v>87</v>
      </c>
      <c r="F66" s="148">
        <f t="shared" si="11"/>
        <v>0</v>
      </c>
      <c r="G66" s="123">
        <v>9.0516129032258394</v>
      </c>
      <c r="H66" s="124" t="s">
        <v>89</v>
      </c>
      <c r="I66" s="149">
        <f>SUM(I60:I65)</f>
        <v>0</v>
      </c>
      <c r="J66" s="125">
        <v>9.0551724137931195</v>
      </c>
      <c r="K66" s="123" t="s">
        <v>92</v>
      </c>
      <c r="L66" s="147">
        <f t="shared" si="12"/>
        <v>0</v>
      </c>
      <c r="M66" s="123">
        <v>9.0516129032258394</v>
      </c>
      <c r="N66" s="123" t="s">
        <v>90</v>
      </c>
      <c r="O66" s="147">
        <f t="shared" si="9"/>
        <v>0</v>
      </c>
      <c r="P66" s="123">
        <v>9</v>
      </c>
      <c r="Q66" s="123" t="s">
        <v>83</v>
      </c>
      <c r="R66" s="148">
        <f>W24</f>
        <v>0</v>
      </c>
      <c r="S66" s="123">
        <v>9.0634920634920793</v>
      </c>
      <c r="T66" s="123" t="s">
        <v>83</v>
      </c>
      <c r="U66" s="148">
        <f>W24</f>
        <v>0</v>
      </c>
      <c r="V66" s="123">
        <v>9.0516129032258394</v>
      </c>
      <c r="W66" s="123" t="s">
        <v>87</v>
      </c>
      <c r="X66" s="148">
        <f t="shared" si="13"/>
        <v>0</v>
      </c>
      <c r="Y66" s="123">
        <v>9.0551724137931195</v>
      </c>
      <c r="Z66" s="123" t="s">
        <v>85</v>
      </c>
      <c r="AA66" s="148">
        <f>W29</f>
        <v>0</v>
      </c>
      <c r="AB66" s="123">
        <v>9.0516129032258394</v>
      </c>
      <c r="AC66" s="123" t="s">
        <v>92</v>
      </c>
      <c r="AD66" s="147">
        <f t="shared" si="14"/>
        <v>0</v>
      </c>
      <c r="AE66" s="123">
        <v>9.0551724137931195</v>
      </c>
      <c r="AF66" s="123" t="s">
        <v>87</v>
      </c>
      <c r="AG66" s="93"/>
      <c r="AH66" s="127">
        <v>9.0516129032258394</v>
      </c>
      <c r="AI66" s="124" t="s">
        <v>89</v>
      </c>
      <c r="AJ66" s="150">
        <f>SUM(AJ60:AJ65)</f>
        <v>0</v>
      </c>
      <c r="AK66" s="98">
        <v>9.0516129032258394</v>
      </c>
      <c r="AL66" s="73"/>
    </row>
    <row r="67" spans="2:38">
      <c r="B67" s="123" t="s">
        <v>84</v>
      </c>
      <c r="C67" s="148">
        <f t="shared" si="15"/>
        <v>0</v>
      </c>
      <c r="D67" s="123">
        <v>10.062068965517259</v>
      </c>
      <c r="E67" s="123" t="s">
        <v>90</v>
      </c>
      <c r="F67" s="148">
        <f t="shared" si="11"/>
        <v>0</v>
      </c>
      <c r="G67" s="123">
        <v>10.05806451612907</v>
      </c>
      <c r="H67" s="123" t="s">
        <v>83</v>
      </c>
      <c r="I67" s="147">
        <f>W10</f>
        <v>0</v>
      </c>
      <c r="J67" s="123">
        <v>10.062068965517259</v>
      </c>
      <c r="K67" s="123" t="s">
        <v>84</v>
      </c>
      <c r="L67" s="147">
        <f t="shared" si="12"/>
        <v>0</v>
      </c>
      <c r="M67" s="123">
        <v>10.05806451612907</v>
      </c>
      <c r="N67" s="123" t="s">
        <v>85</v>
      </c>
      <c r="O67" s="147">
        <f t="shared" si="9"/>
        <v>0</v>
      </c>
      <c r="P67" s="123">
        <v>10</v>
      </c>
      <c r="Q67" s="123" t="s">
        <v>92</v>
      </c>
      <c r="R67" s="148">
        <f t="shared" ref="R67:R71" si="16">W25</f>
        <v>0</v>
      </c>
      <c r="S67" s="123">
        <v>10.071428571428589</v>
      </c>
      <c r="T67" s="123" t="s">
        <v>92</v>
      </c>
      <c r="U67" s="148">
        <f t="shared" ref="U67:U71" si="17">W25</f>
        <v>0</v>
      </c>
      <c r="V67" s="123">
        <v>10.05806451612907</v>
      </c>
      <c r="W67" s="123" t="s">
        <v>90</v>
      </c>
      <c r="X67" s="148">
        <f t="shared" si="13"/>
        <v>0</v>
      </c>
      <c r="Y67" s="123">
        <v>10.062068965517259</v>
      </c>
      <c r="Z67" s="124" t="s">
        <v>89</v>
      </c>
      <c r="AA67" s="149">
        <f>SUM(AA61:AA64,AA66)</f>
        <v>0</v>
      </c>
      <c r="AB67" s="125">
        <v>10.05806451612907</v>
      </c>
      <c r="AC67" s="123" t="s">
        <v>84</v>
      </c>
      <c r="AD67" s="147">
        <f t="shared" si="14"/>
        <v>0</v>
      </c>
      <c r="AE67" s="123">
        <v>10.062068965517259</v>
      </c>
      <c r="AF67" s="123" t="s">
        <v>90</v>
      </c>
      <c r="AG67" s="93"/>
      <c r="AH67" s="127">
        <v>10.05806451612907</v>
      </c>
      <c r="AI67" s="123" t="s">
        <v>83</v>
      </c>
      <c r="AJ67" s="93"/>
      <c r="AK67" s="97">
        <v>10.05806451612907</v>
      </c>
      <c r="AL67" s="73"/>
    </row>
    <row r="68" spans="2:38">
      <c r="B68" s="123" t="s">
        <v>87</v>
      </c>
      <c r="C68" s="148">
        <f t="shared" si="15"/>
        <v>0</v>
      </c>
      <c r="D68" s="123">
        <v>11.068965517241399</v>
      </c>
      <c r="E68" s="123" t="s">
        <v>85</v>
      </c>
      <c r="F68" s="148">
        <f t="shared" si="11"/>
        <v>0</v>
      </c>
      <c r="G68" s="123">
        <v>11.064516129032299</v>
      </c>
      <c r="H68" s="126" t="s">
        <v>92</v>
      </c>
      <c r="I68" s="130" t="s">
        <v>95</v>
      </c>
      <c r="J68" s="126">
        <v>11.068965517241399</v>
      </c>
      <c r="K68" s="123" t="s">
        <v>87</v>
      </c>
      <c r="L68" s="147">
        <f t="shared" si="12"/>
        <v>0</v>
      </c>
      <c r="M68" s="123">
        <v>11.064516129032299</v>
      </c>
      <c r="N68" s="124" t="s">
        <v>89</v>
      </c>
      <c r="O68" s="149">
        <f>SUM(O62:O67)</f>
        <v>0</v>
      </c>
      <c r="P68" s="125">
        <v>11</v>
      </c>
      <c r="Q68" s="123" t="s">
        <v>84</v>
      </c>
      <c r="R68" s="148">
        <f t="shared" si="16"/>
        <v>0</v>
      </c>
      <c r="S68" s="123">
        <v>11.079365079365099</v>
      </c>
      <c r="T68" s="123" t="s">
        <v>84</v>
      </c>
      <c r="U68" s="148">
        <f t="shared" si="17"/>
        <v>0</v>
      </c>
      <c r="V68" s="123">
        <v>11.064516129032299</v>
      </c>
      <c r="W68" s="123" t="s">
        <v>85</v>
      </c>
      <c r="X68" s="148">
        <f t="shared" si="13"/>
        <v>0</v>
      </c>
      <c r="Y68" s="123">
        <v>11</v>
      </c>
      <c r="Z68" s="123" t="s">
        <v>83</v>
      </c>
      <c r="AA68" s="147">
        <f>W10</f>
        <v>0</v>
      </c>
      <c r="AB68" s="123">
        <v>11.064516129032299</v>
      </c>
      <c r="AC68" s="123" t="s">
        <v>87</v>
      </c>
      <c r="AD68" s="147">
        <f t="shared" si="14"/>
        <v>0</v>
      </c>
      <c r="AE68" s="123">
        <v>11.068965517241399</v>
      </c>
      <c r="AF68" s="123" t="s">
        <v>85</v>
      </c>
      <c r="AG68" s="93" t="str">
        <f>IF(AG67="CP","CP","")</f>
        <v/>
      </c>
      <c r="AH68" s="127">
        <v>11.064516129032299</v>
      </c>
      <c r="AI68" s="123" t="s">
        <v>92</v>
      </c>
      <c r="AJ68" s="93"/>
      <c r="AK68" s="97">
        <v>11.064516129032299</v>
      </c>
      <c r="AL68" s="73"/>
    </row>
    <row r="69" spans="2:38">
      <c r="B69" s="123" t="s">
        <v>90</v>
      </c>
      <c r="C69" s="148">
        <f t="shared" si="15"/>
        <v>0</v>
      </c>
      <c r="D69" s="123">
        <v>12.07586206896554</v>
      </c>
      <c r="E69" s="124" t="s">
        <v>89</v>
      </c>
      <c r="F69" s="149">
        <f>SUM(F63:F68)</f>
        <v>0</v>
      </c>
      <c r="G69" s="125">
        <v>12.070967741935529</v>
      </c>
      <c r="H69" s="123" t="s">
        <v>84</v>
      </c>
      <c r="I69" s="147">
        <f>W12</f>
        <v>0</v>
      </c>
      <c r="J69" s="123">
        <v>12.07586206896554</v>
      </c>
      <c r="K69" s="123" t="s">
        <v>90</v>
      </c>
      <c r="L69" s="147">
        <f t="shared" si="12"/>
        <v>0</v>
      </c>
      <c r="M69" s="123">
        <v>12.070967741935529</v>
      </c>
      <c r="N69" s="123" t="s">
        <v>83</v>
      </c>
      <c r="O69" s="148">
        <f>W24</f>
        <v>0</v>
      </c>
      <c r="P69" s="123">
        <v>12</v>
      </c>
      <c r="Q69" s="123" t="s">
        <v>87</v>
      </c>
      <c r="R69" s="148">
        <f t="shared" si="16"/>
        <v>0</v>
      </c>
      <c r="S69" s="123">
        <v>12.087301587301608</v>
      </c>
      <c r="T69" s="123" t="s">
        <v>87</v>
      </c>
      <c r="U69" s="148">
        <f t="shared" si="17"/>
        <v>0</v>
      </c>
      <c r="V69" s="123">
        <v>12.070967741935529</v>
      </c>
      <c r="W69" s="124" t="s">
        <v>89</v>
      </c>
      <c r="X69" s="149">
        <f>SUM(X64:X68)</f>
        <v>0</v>
      </c>
      <c r="Y69" s="125">
        <v>12.07586206896554</v>
      </c>
      <c r="Z69" s="123" t="s">
        <v>92</v>
      </c>
      <c r="AA69" s="147">
        <f>W11</f>
        <v>0</v>
      </c>
      <c r="AB69" s="123">
        <v>12.070967741935529</v>
      </c>
      <c r="AC69" s="123" t="s">
        <v>90</v>
      </c>
      <c r="AD69" s="147">
        <f t="shared" si="14"/>
        <v>0</v>
      </c>
      <c r="AE69" s="123">
        <v>12.07586206896554</v>
      </c>
      <c r="AF69" s="124" t="s">
        <v>89</v>
      </c>
      <c r="AG69" s="150">
        <f>SUM(AG63:AG68)</f>
        <v>0</v>
      </c>
      <c r="AH69" s="128">
        <v>12.070967741935529</v>
      </c>
      <c r="AI69" s="123" t="s">
        <v>84</v>
      </c>
      <c r="AJ69" s="93"/>
      <c r="AK69" s="97">
        <v>12.070967741935529</v>
      </c>
      <c r="AL69" s="73"/>
    </row>
    <row r="70" spans="2:38">
      <c r="B70" s="123" t="s">
        <v>85</v>
      </c>
      <c r="C70" s="148">
        <f t="shared" si="15"/>
        <v>0</v>
      </c>
      <c r="D70" s="123">
        <v>13.082758620689679</v>
      </c>
      <c r="E70" s="123" t="s">
        <v>83</v>
      </c>
      <c r="F70" s="147">
        <f t="shared" ref="F70:F75" si="18">W10</f>
        <v>0</v>
      </c>
      <c r="G70" s="123">
        <v>13.07741935483876</v>
      </c>
      <c r="H70" s="123" t="s">
        <v>87</v>
      </c>
      <c r="I70" s="147">
        <f>W13</f>
        <v>0</v>
      </c>
      <c r="J70" s="123">
        <v>13.082758620689679</v>
      </c>
      <c r="K70" s="123" t="s">
        <v>85</v>
      </c>
      <c r="L70" s="147">
        <f t="shared" si="12"/>
        <v>0</v>
      </c>
      <c r="M70" s="123">
        <v>13.07741935483876</v>
      </c>
      <c r="N70" s="123" t="s">
        <v>92</v>
      </c>
      <c r="O70" s="148">
        <f t="shared" ref="O70:O74" si="19">W25</f>
        <v>0</v>
      </c>
      <c r="P70" s="123">
        <v>13</v>
      </c>
      <c r="Q70" s="123" t="s">
        <v>90</v>
      </c>
      <c r="R70" s="148">
        <f t="shared" si="16"/>
        <v>0</v>
      </c>
      <c r="S70" s="123">
        <v>13.09523809523812</v>
      </c>
      <c r="T70" s="123" t="s">
        <v>90</v>
      </c>
      <c r="U70" s="148">
        <f t="shared" si="17"/>
        <v>0</v>
      </c>
      <c r="V70" s="123">
        <v>13.07741935483876</v>
      </c>
      <c r="W70" s="123" t="s">
        <v>83</v>
      </c>
      <c r="X70" s="93"/>
      <c r="Y70" s="127">
        <v>13.082758620689679</v>
      </c>
      <c r="Z70" s="123" t="s">
        <v>84</v>
      </c>
      <c r="AA70" s="147">
        <f>W12</f>
        <v>0</v>
      </c>
      <c r="AB70" s="123">
        <v>13.07741935483876</v>
      </c>
      <c r="AC70" s="123" t="s">
        <v>85</v>
      </c>
      <c r="AD70" s="147">
        <f t="shared" si="14"/>
        <v>0</v>
      </c>
      <c r="AE70" s="123">
        <v>13.082758620689679</v>
      </c>
      <c r="AF70" s="123" t="s">
        <v>83</v>
      </c>
      <c r="AG70" s="93"/>
      <c r="AH70" s="127">
        <v>13.07741935483876</v>
      </c>
      <c r="AI70" s="123" t="s">
        <v>87</v>
      </c>
      <c r="AJ70" s="93"/>
      <c r="AK70" s="97">
        <v>13.07741935483876</v>
      </c>
      <c r="AL70" s="73"/>
    </row>
    <row r="71" spans="2:38">
      <c r="B71" s="124" t="s">
        <v>89</v>
      </c>
      <c r="C71" s="149">
        <f>SUM(C65:C70)</f>
        <v>0</v>
      </c>
      <c r="D71" s="125">
        <v>14.089655172413819</v>
      </c>
      <c r="E71" s="123" t="s">
        <v>92</v>
      </c>
      <c r="F71" s="147">
        <f t="shared" si="18"/>
        <v>0</v>
      </c>
      <c r="G71" s="123">
        <v>14.083870967741989</v>
      </c>
      <c r="H71" s="123" t="s">
        <v>90</v>
      </c>
      <c r="I71" s="147">
        <f>W14</f>
        <v>0</v>
      </c>
      <c r="J71" s="123">
        <v>14.089655172413819</v>
      </c>
      <c r="K71" s="124" t="s">
        <v>89</v>
      </c>
      <c r="L71" s="149">
        <f>SUM(L65:L70)</f>
        <v>0</v>
      </c>
      <c r="M71" s="125">
        <v>14.083870967741989</v>
      </c>
      <c r="N71" s="123" t="s">
        <v>84</v>
      </c>
      <c r="O71" s="148">
        <f t="shared" si="19"/>
        <v>0</v>
      </c>
      <c r="P71" s="123">
        <v>14</v>
      </c>
      <c r="Q71" s="123" t="s">
        <v>85</v>
      </c>
      <c r="R71" s="148">
        <f t="shared" si="16"/>
        <v>0</v>
      </c>
      <c r="S71" s="123">
        <v>14.103174603174629</v>
      </c>
      <c r="T71" s="123" t="s">
        <v>85</v>
      </c>
      <c r="U71" s="148">
        <f t="shared" si="17"/>
        <v>0</v>
      </c>
      <c r="V71" s="123">
        <v>14.083870967741989</v>
      </c>
      <c r="W71" s="123" t="s">
        <v>92</v>
      </c>
      <c r="X71" s="93"/>
      <c r="Y71" s="127">
        <v>14.089655172413819</v>
      </c>
      <c r="Z71" s="126" t="s">
        <v>87</v>
      </c>
      <c r="AA71" s="131" t="s">
        <v>96</v>
      </c>
      <c r="AB71" s="126">
        <v>14.083870967741989</v>
      </c>
      <c r="AC71" s="124" t="s">
        <v>89</v>
      </c>
      <c r="AD71" s="149">
        <f>SUM(AD65:AD70)</f>
        <v>0</v>
      </c>
      <c r="AE71" s="125">
        <v>14.089655172413819</v>
      </c>
      <c r="AF71" s="126" t="s">
        <v>92</v>
      </c>
      <c r="AG71" s="130" t="s">
        <v>97</v>
      </c>
      <c r="AH71" s="126">
        <v>14.083870967741989</v>
      </c>
      <c r="AI71" s="123" t="s">
        <v>90</v>
      </c>
      <c r="AJ71" s="93"/>
      <c r="AK71" s="97">
        <v>14.083870967741989</v>
      </c>
      <c r="AL71" s="73"/>
    </row>
    <row r="72" spans="2:38">
      <c r="B72" s="123" t="s">
        <v>83</v>
      </c>
      <c r="C72" s="147">
        <f t="shared" ref="C72:C77" si="20">W10</f>
        <v>0</v>
      </c>
      <c r="D72" s="123">
        <v>15.09655172413796</v>
      </c>
      <c r="E72" s="123" t="s">
        <v>84</v>
      </c>
      <c r="F72" s="147">
        <f t="shared" si="18"/>
        <v>0</v>
      </c>
      <c r="G72" s="123">
        <v>15.090322580645219</v>
      </c>
      <c r="H72" s="123" t="s">
        <v>85</v>
      </c>
      <c r="I72" s="147">
        <f>W15</f>
        <v>0</v>
      </c>
      <c r="J72" s="123">
        <v>15.09655172413796</v>
      </c>
      <c r="K72" s="123" t="s">
        <v>83</v>
      </c>
      <c r="L72" s="148">
        <f>W24</f>
        <v>0</v>
      </c>
      <c r="M72" s="123">
        <v>15.090322580645219</v>
      </c>
      <c r="N72" s="123" t="s">
        <v>87</v>
      </c>
      <c r="O72" s="148">
        <f t="shared" si="19"/>
        <v>0</v>
      </c>
      <c r="P72" s="123">
        <v>15</v>
      </c>
      <c r="Q72" s="124" t="s">
        <v>89</v>
      </c>
      <c r="R72" s="149">
        <f>SUM(R66:R71)</f>
        <v>0</v>
      </c>
      <c r="S72" s="125">
        <v>15.111111111111139</v>
      </c>
      <c r="T72" s="124" t="s">
        <v>89</v>
      </c>
      <c r="U72" s="149">
        <f>SUM(U66:U71)</f>
        <v>0</v>
      </c>
      <c r="V72" s="125">
        <v>15.090322580645219</v>
      </c>
      <c r="W72" s="123" t="s">
        <v>84</v>
      </c>
      <c r="X72" s="93"/>
      <c r="Y72" s="127">
        <v>15.09655172413796</v>
      </c>
      <c r="Z72" s="123" t="s">
        <v>90</v>
      </c>
      <c r="AA72" s="94"/>
      <c r="AB72" s="129">
        <v>15.090322580645219</v>
      </c>
      <c r="AC72" s="123" t="s">
        <v>83</v>
      </c>
      <c r="AD72" s="148">
        <f>W24</f>
        <v>0</v>
      </c>
      <c r="AE72" s="123">
        <v>15.09655172413796</v>
      </c>
      <c r="AF72" s="123" t="s">
        <v>84</v>
      </c>
      <c r="AG72" s="93"/>
      <c r="AH72" s="127">
        <v>15.090322580645219</v>
      </c>
      <c r="AI72" s="126" t="s">
        <v>85</v>
      </c>
      <c r="AJ72" s="130" t="s">
        <v>98</v>
      </c>
      <c r="AK72" s="96">
        <v>15.090322580645219</v>
      </c>
      <c r="AL72" s="73"/>
    </row>
    <row r="73" spans="2:38">
      <c r="B73" s="123" t="s">
        <v>92</v>
      </c>
      <c r="C73" s="147">
        <f t="shared" si="20"/>
        <v>0</v>
      </c>
      <c r="D73" s="123">
        <v>16.1034482758621</v>
      </c>
      <c r="E73" s="123" t="s">
        <v>87</v>
      </c>
      <c r="F73" s="147">
        <f t="shared" si="18"/>
        <v>0</v>
      </c>
      <c r="G73" s="123">
        <v>16.096774193548448</v>
      </c>
      <c r="H73" s="124" t="s">
        <v>89</v>
      </c>
      <c r="I73" s="149">
        <f>SUM(I67,I69:I72)</f>
        <v>0</v>
      </c>
      <c r="J73" s="125">
        <v>16.1034482758621</v>
      </c>
      <c r="K73" s="123" t="s">
        <v>92</v>
      </c>
      <c r="L73" s="148">
        <f t="shared" ref="L73:L77" si="21">W25</f>
        <v>0</v>
      </c>
      <c r="M73" s="123">
        <v>16.096774193548448</v>
      </c>
      <c r="N73" s="123" t="s">
        <v>90</v>
      </c>
      <c r="O73" s="148">
        <f t="shared" si="19"/>
        <v>0</v>
      </c>
      <c r="P73" s="123">
        <v>16</v>
      </c>
      <c r="Q73" s="123" t="s">
        <v>83</v>
      </c>
      <c r="R73" s="93"/>
      <c r="S73" s="127">
        <v>16.119047619047649</v>
      </c>
      <c r="T73" s="123" t="s">
        <v>83</v>
      </c>
      <c r="U73" s="147">
        <f t="shared" ref="U73:U78" si="22">W10</f>
        <v>0</v>
      </c>
      <c r="V73" s="123">
        <v>16.096774193548448</v>
      </c>
      <c r="W73" s="123" t="s">
        <v>87</v>
      </c>
      <c r="X73" s="93"/>
      <c r="Y73" s="127">
        <v>16.1034482758621</v>
      </c>
      <c r="Z73" s="123" t="s">
        <v>85</v>
      </c>
      <c r="AA73" s="94"/>
      <c r="AB73" s="129">
        <v>16.096774193548448</v>
      </c>
      <c r="AC73" s="123" t="s">
        <v>92</v>
      </c>
      <c r="AD73" s="148">
        <f t="shared" ref="AD73:AD77" si="23">W25</f>
        <v>0</v>
      </c>
      <c r="AE73" s="123">
        <v>16.1034482758621</v>
      </c>
      <c r="AF73" s="123" t="s">
        <v>87</v>
      </c>
      <c r="AG73" s="93"/>
      <c r="AH73" s="127">
        <v>16.096774193548448</v>
      </c>
      <c r="AI73" s="124" t="s">
        <v>89</v>
      </c>
      <c r="AJ73" s="150">
        <f>SUM(AJ67:AJ71)</f>
        <v>0</v>
      </c>
      <c r="AK73" s="98">
        <v>16.096774193548448</v>
      </c>
      <c r="AL73" s="73"/>
    </row>
    <row r="74" spans="2:38">
      <c r="B74" s="123" t="s">
        <v>84</v>
      </c>
      <c r="C74" s="147">
        <f t="shared" si="20"/>
        <v>0</v>
      </c>
      <c r="D74" s="123">
        <v>17.110344827586239</v>
      </c>
      <c r="E74" s="123" t="s">
        <v>90</v>
      </c>
      <c r="F74" s="147">
        <f t="shared" si="18"/>
        <v>0</v>
      </c>
      <c r="G74" s="123">
        <v>17.103225806451679</v>
      </c>
      <c r="H74" s="123" t="s">
        <v>83</v>
      </c>
      <c r="I74" s="148">
        <f>W24</f>
        <v>0</v>
      </c>
      <c r="J74" s="123">
        <v>17.110344827586239</v>
      </c>
      <c r="K74" s="123" t="s">
        <v>84</v>
      </c>
      <c r="L74" s="148">
        <f t="shared" si="21"/>
        <v>0</v>
      </c>
      <c r="M74" s="123">
        <v>17.103225806451679</v>
      </c>
      <c r="N74" s="123" t="s">
        <v>85</v>
      </c>
      <c r="O74" s="148">
        <f t="shared" si="19"/>
        <v>0</v>
      </c>
      <c r="P74" s="123">
        <v>17</v>
      </c>
      <c r="Q74" s="123" t="s">
        <v>92</v>
      </c>
      <c r="R74" s="93"/>
      <c r="S74" s="127">
        <v>17.126984126984159</v>
      </c>
      <c r="T74" s="123" t="s">
        <v>92</v>
      </c>
      <c r="U74" s="147">
        <f t="shared" si="22"/>
        <v>0</v>
      </c>
      <c r="V74" s="123">
        <v>17.103225806451679</v>
      </c>
      <c r="W74" s="123" t="s">
        <v>90</v>
      </c>
      <c r="X74" s="93"/>
      <c r="Y74" s="127">
        <v>17.110344827586239</v>
      </c>
      <c r="Z74" s="124" t="s">
        <v>89</v>
      </c>
      <c r="AA74" s="149">
        <f>SUM(AA68:AA70,AA72:AA73)</f>
        <v>0</v>
      </c>
      <c r="AB74" s="125">
        <v>17.103225806451679</v>
      </c>
      <c r="AC74" s="123" t="s">
        <v>84</v>
      </c>
      <c r="AD74" s="148">
        <f t="shared" si="23"/>
        <v>0</v>
      </c>
      <c r="AE74" s="123">
        <v>17.110344827586239</v>
      </c>
      <c r="AF74" s="123" t="s">
        <v>90</v>
      </c>
      <c r="AG74" s="93"/>
      <c r="AH74" s="127">
        <v>17.103225806451679</v>
      </c>
      <c r="AI74" s="123" t="s">
        <v>83</v>
      </c>
      <c r="AJ74" s="93"/>
      <c r="AK74" s="97">
        <v>17.103225806451679</v>
      </c>
      <c r="AL74" s="73"/>
    </row>
    <row r="75" spans="2:38">
      <c r="B75" s="123" t="s">
        <v>87</v>
      </c>
      <c r="C75" s="147">
        <f t="shared" si="20"/>
        <v>0</v>
      </c>
      <c r="D75" s="123">
        <v>18.117241379310379</v>
      </c>
      <c r="E75" s="123" t="s">
        <v>85</v>
      </c>
      <c r="F75" s="147">
        <f t="shared" si="18"/>
        <v>0</v>
      </c>
      <c r="G75" s="123">
        <v>18.109677419354909</v>
      </c>
      <c r="H75" s="123" t="s">
        <v>92</v>
      </c>
      <c r="I75" s="148">
        <f t="shared" ref="I75:I79" si="24">W25</f>
        <v>0</v>
      </c>
      <c r="J75" s="123">
        <v>18.117241379310379</v>
      </c>
      <c r="K75" s="123" t="s">
        <v>87</v>
      </c>
      <c r="L75" s="148">
        <f t="shared" si="21"/>
        <v>0</v>
      </c>
      <c r="M75" s="123">
        <v>18.109677419354909</v>
      </c>
      <c r="N75" s="124" t="s">
        <v>89</v>
      </c>
      <c r="O75" s="149">
        <f>SUM(O69:O74)</f>
        <v>0</v>
      </c>
      <c r="P75" s="125">
        <v>18</v>
      </c>
      <c r="Q75" s="123" t="s">
        <v>84</v>
      </c>
      <c r="R75" s="93"/>
      <c r="S75" s="127">
        <v>18.134920634920668</v>
      </c>
      <c r="T75" s="123" t="s">
        <v>84</v>
      </c>
      <c r="U75" s="147">
        <f t="shared" si="22"/>
        <v>0</v>
      </c>
      <c r="V75" s="123">
        <v>18.109677419354909</v>
      </c>
      <c r="W75" s="123" t="s">
        <v>85</v>
      </c>
      <c r="X75" s="93" t="str">
        <f>IF(X74="CP","CP","")</f>
        <v/>
      </c>
      <c r="Y75" s="127">
        <v>18.117241379310379</v>
      </c>
      <c r="Z75" s="123" t="s">
        <v>83</v>
      </c>
      <c r="AA75" s="148">
        <f>W24</f>
        <v>0</v>
      </c>
      <c r="AB75" s="123">
        <v>18.109677419354899</v>
      </c>
      <c r="AC75" s="123" t="s">
        <v>87</v>
      </c>
      <c r="AD75" s="148">
        <f t="shared" si="23"/>
        <v>0</v>
      </c>
      <c r="AE75" s="123">
        <v>18.117241379310379</v>
      </c>
      <c r="AF75" s="123" t="s">
        <v>85</v>
      </c>
      <c r="AG75" s="93" t="str">
        <f>IF(AG74="CP","CP","")</f>
        <v/>
      </c>
      <c r="AH75" s="127">
        <v>18.109677419354909</v>
      </c>
      <c r="AI75" s="123" t="s">
        <v>92</v>
      </c>
      <c r="AJ75" s="93"/>
      <c r="AK75" s="97">
        <v>18.109677419354909</v>
      </c>
      <c r="AL75" s="73"/>
    </row>
    <row r="76" spans="2:38">
      <c r="B76" s="123" t="s">
        <v>90</v>
      </c>
      <c r="C76" s="147">
        <f t="shared" si="20"/>
        <v>0</v>
      </c>
      <c r="D76" s="123">
        <v>19.124137931034518</v>
      </c>
      <c r="E76" s="124" t="s">
        <v>89</v>
      </c>
      <c r="F76" s="149">
        <f>SUM(F70:F75)</f>
        <v>0</v>
      </c>
      <c r="G76" s="125">
        <v>19.11612903225814</v>
      </c>
      <c r="H76" s="123" t="s">
        <v>84</v>
      </c>
      <c r="I76" s="148">
        <f t="shared" si="24"/>
        <v>0</v>
      </c>
      <c r="J76" s="123">
        <v>19.124137931034518</v>
      </c>
      <c r="K76" s="123" t="s">
        <v>90</v>
      </c>
      <c r="L76" s="148">
        <f t="shared" si="21"/>
        <v>0</v>
      </c>
      <c r="M76" s="123">
        <v>19.11612903225814</v>
      </c>
      <c r="N76" s="123" t="s">
        <v>83</v>
      </c>
      <c r="O76" s="147">
        <f t="shared" ref="O76:O81" si="25">W10</f>
        <v>0</v>
      </c>
      <c r="P76" s="123">
        <v>19</v>
      </c>
      <c r="Q76" s="123" t="s">
        <v>87</v>
      </c>
      <c r="R76" s="93"/>
      <c r="S76" s="127">
        <v>19.142857142857178</v>
      </c>
      <c r="T76" s="123" t="s">
        <v>87</v>
      </c>
      <c r="U76" s="147">
        <f t="shared" si="22"/>
        <v>0</v>
      </c>
      <c r="V76" s="123">
        <v>19.11612903225814</v>
      </c>
      <c r="W76" s="124" t="s">
        <v>89</v>
      </c>
      <c r="X76" s="150">
        <f>SUM(X70:X75)</f>
        <v>0</v>
      </c>
      <c r="Y76" s="128">
        <v>19.124137931034518</v>
      </c>
      <c r="Z76" s="123" t="s">
        <v>92</v>
      </c>
      <c r="AA76" s="148">
        <f t="shared" ref="AA76:AA80" si="26">W25</f>
        <v>0</v>
      </c>
      <c r="AB76" s="123">
        <v>19.11612903225814</v>
      </c>
      <c r="AC76" s="123" t="s">
        <v>90</v>
      </c>
      <c r="AD76" s="148">
        <f t="shared" si="23"/>
        <v>0</v>
      </c>
      <c r="AE76" s="123">
        <v>19.124137931034518</v>
      </c>
      <c r="AF76" s="124" t="s">
        <v>89</v>
      </c>
      <c r="AG76" s="150">
        <f>SUM(AG70,AG72:AG75)</f>
        <v>0</v>
      </c>
      <c r="AH76" s="128">
        <v>19.11612903225814</v>
      </c>
      <c r="AI76" s="123" t="s">
        <v>84</v>
      </c>
      <c r="AJ76" s="93"/>
      <c r="AK76" s="97">
        <v>19.11612903225814</v>
      </c>
      <c r="AL76" s="73"/>
    </row>
    <row r="77" spans="2:38">
      <c r="B77" s="123" t="s">
        <v>85</v>
      </c>
      <c r="C77" s="147">
        <f t="shared" si="20"/>
        <v>0</v>
      </c>
      <c r="D77" s="123">
        <v>20.131034482758658</v>
      </c>
      <c r="E77" s="123" t="s">
        <v>83</v>
      </c>
      <c r="F77" s="93"/>
      <c r="G77" s="127">
        <v>20.122580645161367</v>
      </c>
      <c r="H77" s="123" t="s">
        <v>87</v>
      </c>
      <c r="I77" s="148">
        <f t="shared" si="24"/>
        <v>0</v>
      </c>
      <c r="J77" s="123">
        <v>20.131034482758658</v>
      </c>
      <c r="K77" s="123" t="s">
        <v>85</v>
      </c>
      <c r="L77" s="148">
        <f t="shared" si="21"/>
        <v>0</v>
      </c>
      <c r="M77" s="123">
        <v>20.122580645161367</v>
      </c>
      <c r="N77" s="123" t="s">
        <v>92</v>
      </c>
      <c r="O77" s="147">
        <f t="shared" si="25"/>
        <v>0</v>
      </c>
      <c r="P77" s="123">
        <v>20</v>
      </c>
      <c r="Q77" s="123" t="s">
        <v>90</v>
      </c>
      <c r="R77" s="93"/>
      <c r="S77" s="127">
        <v>20.150793650793688</v>
      </c>
      <c r="T77" s="123" t="s">
        <v>90</v>
      </c>
      <c r="U77" s="147">
        <f t="shared" si="22"/>
        <v>0</v>
      </c>
      <c r="V77" s="123">
        <v>20.122580645161367</v>
      </c>
      <c r="W77" s="123" t="s">
        <v>83</v>
      </c>
      <c r="X77" s="93"/>
      <c r="Y77" s="127">
        <v>20.131034482758658</v>
      </c>
      <c r="Z77" s="123" t="s">
        <v>84</v>
      </c>
      <c r="AA77" s="148">
        <f t="shared" si="26"/>
        <v>0</v>
      </c>
      <c r="AB77" s="123">
        <v>20.122580645161367</v>
      </c>
      <c r="AC77" s="123" t="s">
        <v>85</v>
      </c>
      <c r="AD77" s="148">
        <f t="shared" si="23"/>
        <v>0</v>
      </c>
      <c r="AE77" s="123">
        <v>20.131034482758658</v>
      </c>
      <c r="AF77" s="123" t="s">
        <v>83</v>
      </c>
      <c r="AG77" s="93"/>
      <c r="AH77" s="127">
        <v>20.122580645161367</v>
      </c>
      <c r="AI77" s="123" t="s">
        <v>87</v>
      </c>
      <c r="AJ77" s="93"/>
      <c r="AK77" s="97">
        <v>20.122580645161367</v>
      </c>
      <c r="AL77" s="73"/>
    </row>
    <row r="78" spans="2:38">
      <c r="B78" s="124" t="s">
        <v>89</v>
      </c>
      <c r="C78" s="149">
        <f>SUM(C72:C77)</f>
        <v>0</v>
      </c>
      <c r="D78" s="125">
        <v>21.137931034482797</v>
      </c>
      <c r="E78" s="123" t="s">
        <v>92</v>
      </c>
      <c r="F78" s="93"/>
      <c r="G78" s="127">
        <v>21.129032258064598</v>
      </c>
      <c r="H78" s="123" t="s">
        <v>90</v>
      </c>
      <c r="I78" s="148">
        <f t="shared" si="24"/>
        <v>0</v>
      </c>
      <c r="J78" s="123">
        <v>21.137931034482797</v>
      </c>
      <c r="K78" s="124" t="s">
        <v>89</v>
      </c>
      <c r="L78" s="149">
        <f>SUM(L72:L77)</f>
        <v>0</v>
      </c>
      <c r="M78" s="125">
        <v>21.129032258064598</v>
      </c>
      <c r="N78" s="123" t="s">
        <v>84</v>
      </c>
      <c r="O78" s="147">
        <f t="shared" si="25"/>
        <v>0</v>
      </c>
      <c r="P78" s="123">
        <v>21</v>
      </c>
      <c r="Q78" s="123" t="s">
        <v>85</v>
      </c>
      <c r="R78" s="93" t="str">
        <f>IF(R77="CP","CP","")</f>
        <v/>
      </c>
      <c r="S78" s="127">
        <v>21.158730158730197</v>
      </c>
      <c r="T78" s="123" t="s">
        <v>85</v>
      </c>
      <c r="U78" s="147">
        <f t="shared" si="22"/>
        <v>0</v>
      </c>
      <c r="V78" s="123">
        <v>21.129032258064598</v>
      </c>
      <c r="W78" s="123" t="s">
        <v>92</v>
      </c>
      <c r="X78" s="93"/>
      <c r="Y78" s="127">
        <v>21.137931034482797</v>
      </c>
      <c r="Z78" s="123" t="s">
        <v>87</v>
      </c>
      <c r="AA78" s="148">
        <f t="shared" si="26"/>
        <v>0</v>
      </c>
      <c r="AB78" s="123">
        <v>21.129032258064598</v>
      </c>
      <c r="AC78" s="124" t="s">
        <v>89</v>
      </c>
      <c r="AD78" s="149">
        <f>SUM(AD72:AD77)</f>
        <v>0</v>
      </c>
      <c r="AE78" s="125">
        <v>21.137931034482797</v>
      </c>
      <c r="AF78" s="123" t="s">
        <v>92</v>
      </c>
      <c r="AG78" s="93"/>
      <c r="AH78" s="127">
        <v>21.129032258064598</v>
      </c>
      <c r="AI78" s="123" t="s">
        <v>90</v>
      </c>
      <c r="AJ78" s="93"/>
      <c r="AK78" s="97">
        <v>21.129032258064598</v>
      </c>
      <c r="AL78" s="73"/>
    </row>
    <row r="79" spans="2:38">
      <c r="B79" s="123" t="s">
        <v>83</v>
      </c>
      <c r="C79" s="148">
        <f>W24</f>
        <v>0</v>
      </c>
      <c r="D79" s="123">
        <v>22.14482758620694</v>
      </c>
      <c r="E79" s="123" t="s">
        <v>84</v>
      </c>
      <c r="F79" s="93"/>
      <c r="G79" s="127">
        <v>22.135483870967828</v>
      </c>
      <c r="H79" s="123" t="s">
        <v>85</v>
      </c>
      <c r="I79" s="148">
        <f t="shared" si="24"/>
        <v>0</v>
      </c>
      <c r="J79" s="123">
        <v>22.14482758620694</v>
      </c>
      <c r="K79" s="123" t="s">
        <v>83</v>
      </c>
      <c r="L79" s="93"/>
      <c r="M79" s="127">
        <v>22.135483870967828</v>
      </c>
      <c r="N79" s="123" t="s">
        <v>87</v>
      </c>
      <c r="O79" s="147">
        <f t="shared" si="25"/>
        <v>0</v>
      </c>
      <c r="P79" s="123">
        <v>22</v>
      </c>
      <c r="Q79" s="124" t="s">
        <v>89</v>
      </c>
      <c r="R79" s="150">
        <f>SUM(R73:R78)</f>
        <v>0</v>
      </c>
      <c r="S79" s="128">
        <v>22.166666666666707</v>
      </c>
      <c r="T79" s="124" t="s">
        <v>89</v>
      </c>
      <c r="U79" s="149">
        <f>SUM(U73:U78)</f>
        <v>0</v>
      </c>
      <c r="V79" s="125">
        <v>22.135483870967828</v>
      </c>
      <c r="W79" s="123" t="s">
        <v>84</v>
      </c>
      <c r="X79" s="93"/>
      <c r="Y79" s="127">
        <v>22.14482758620694</v>
      </c>
      <c r="Z79" s="123" t="s">
        <v>90</v>
      </c>
      <c r="AA79" s="148">
        <f t="shared" si="26"/>
        <v>0</v>
      </c>
      <c r="AB79" s="123">
        <v>22.135483870967828</v>
      </c>
      <c r="AC79" s="123" t="s">
        <v>83</v>
      </c>
      <c r="AD79" s="147">
        <f t="shared" ref="AD79:AD84" si="27">W10</f>
        <v>0</v>
      </c>
      <c r="AE79" s="123">
        <v>22.14482758620694</v>
      </c>
      <c r="AF79" s="123" t="s">
        <v>84</v>
      </c>
      <c r="AG79" s="93"/>
      <c r="AH79" s="127">
        <v>22.135483870967828</v>
      </c>
      <c r="AI79" s="123" t="s">
        <v>85</v>
      </c>
      <c r="AJ79" s="93" t="str">
        <f>IF(AJ78="CP","CP","")</f>
        <v/>
      </c>
      <c r="AK79" s="97">
        <v>22.135483870967828</v>
      </c>
      <c r="AL79" s="73"/>
    </row>
    <row r="80" spans="2:38">
      <c r="B80" s="123" t="s">
        <v>92</v>
      </c>
      <c r="C80" s="148">
        <f t="shared" ref="C80:C84" si="28">W25</f>
        <v>0</v>
      </c>
      <c r="D80" s="123">
        <v>23.15172413793108</v>
      </c>
      <c r="E80" s="123" t="s">
        <v>87</v>
      </c>
      <c r="F80" s="93"/>
      <c r="G80" s="127">
        <v>23.141935483871059</v>
      </c>
      <c r="H80" s="124" t="s">
        <v>89</v>
      </c>
      <c r="I80" s="149">
        <f>SUM(I74:I79)</f>
        <v>0</v>
      </c>
      <c r="J80" s="125">
        <v>23.15172413793108</v>
      </c>
      <c r="K80" s="123" t="s">
        <v>92</v>
      </c>
      <c r="L80" s="93"/>
      <c r="M80" s="127">
        <v>23.141935483871059</v>
      </c>
      <c r="N80" s="123" t="s">
        <v>90</v>
      </c>
      <c r="O80" s="147">
        <f t="shared" si="25"/>
        <v>0</v>
      </c>
      <c r="P80" s="123">
        <v>23</v>
      </c>
      <c r="Q80" s="123" t="s">
        <v>83</v>
      </c>
      <c r="R80" s="93"/>
      <c r="S80" s="127">
        <v>23.174603174603217</v>
      </c>
      <c r="T80" s="123" t="s">
        <v>83</v>
      </c>
      <c r="U80" s="148">
        <f>W24</f>
        <v>0</v>
      </c>
      <c r="V80" s="123">
        <v>23.141935483871059</v>
      </c>
      <c r="W80" s="123" t="s">
        <v>87</v>
      </c>
      <c r="X80" s="93"/>
      <c r="Y80" s="127">
        <v>23.15172413793108</v>
      </c>
      <c r="Z80" s="123" t="s">
        <v>85</v>
      </c>
      <c r="AA80" s="148">
        <f t="shared" si="26"/>
        <v>0</v>
      </c>
      <c r="AB80" s="123">
        <v>23.141935483871059</v>
      </c>
      <c r="AC80" s="123" t="s">
        <v>92</v>
      </c>
      <c r="AD80" s="147">
        <f t="shared" si="27"/>
        <v>0</v>
      </c>
      <c r="AE80" s="123">
        <v>23.15172413793108</v>
      </c>
      <c r="AF80" s="123" t="s">
        <v>87</v>
      </c>
      <c r="AG80" s="93"/>
      <c r="AH80" s="127">
        <v>23.141935483871059</v>
      </c>
      <c r="AI80" s="124" t="s">
        <v>89</v>
      </c>
      <c r="AJ80" s="150">
        <f>SUM(AJ74:AJ79)</f>
        <v>0</v>
      </c>
      <c r="AK80" s="98">
        <v>23.141935483871059</v>
      </c>
      <c r="AL80" s="73"/>
    </row>
    <row r="81" spans="2:38">
      <c r="B81" s="123" t="s">
        <v>84</v>
      </c>
      <c r="C81" s="148">
        <f t="shared" si="28"/>
        <v>0</v>
      </c>
      <c r="D81" s="123">
        <v>24.158620689655219</v>
      </c>
      <c r="E81" s="123" t="s">
        <v>90</v>
      </c>
      <c r="F81" s="93"/>
      <c r="G81" s="127">
        <v>24.14838709677429</v>
      </c>
      <c r="H81" s="123" t="s">
        <v>83</v>
      </c>
      <c r="I81" s="147">
        <f t="shared" ref="I81:I86" si="29">W10</f>
        <v>0</v>
      </c>
      <c r="J81" s="123">
        <v>24.158620689655219</v>
      </c>
      <c r="K81" s="123" t="s">
        <v>84</v>
      </c>
      <c r="L81" s="93"/>
      <c r="M81" s="127">
        <v>24.14838709677429</v>
      </c>
      <c r="N81" s="123" t="s">
        <v>85</v>
      </c>
      <c r="O81" s="147">
        <f t="shared" si="25"/>
        <v>0</v>
      </c>
      <c r="P81" s="123">
        <v>24</v>
      </c>
      <c r="Q81" s="123" t="s">
        <v>92</v>
      </c>
      <c r="R81" s="93"/>
      <c r="S81" s="127">
        <v>24.182539682539726</v>
      </c>
      <c r="T81" s="123" t="s">
        <v>92</v>
      </c>
      <c r="U81" s="148">
        <f t="shared" ref="U81:U85" si="30">W25</f>
        <v>0</v>
      </c>
      <c r="V81" s="123">
        <v>24.14838709677429</v>
      </c>
      <c r="W81" s="123" t="s">
        <v>90</v>
      </c>
      <c r="X81" s="93"/>
      <c r="Y81" s="127">
        <v>24.158620689655219</v>
      </c>
      <c r="Z81" s="124" t="s">
        <v>89</v>
      </c>
      <c r="AA81" s="149">
        <f>SUM(AA75:AA80)</f>
        <v>0</v>
      </c>
      <c r="AB81" s="125">
        <v>24.14838709677429</v>
      </c>
      <c r="AC81" s="123" t="s">
        <v>84</v>
      </c>
      <c r="AD81" s="147">
        <f t="shared" si="27"/>
        <v>0</v>
      </c>
      <c r="AE81" s="123">
        <v>24.158620689655219</v>
      </c>
      <c r="AF81" s="123" t="s">
        <v>90</v>
      </c>
      <c r="AG81" s="93"/>
      <c r="AH81" s="127">
        <v>24.14838709677429</v>
      </c>
      <c r="AI81" s="123" t="s">
        <v>83</v>
      </c>
      <c r="AJ81" s="93"/>
      <c r="AK81" s="97">
        <v>24.14838709677429</v>
      </c>
      <c r="AL81" s="73"/>
    </row>
    <row r="82" spans="2:38">
      <c r="B82" s="123" t="s">
        <v>87</v>
      </c>
      <c r="C82" s="148">
        <f t="shared" si="28"/>
        <v>0</v>
      </c>
      <c r="D82" s="123">
        <v>25.165517241379359</v>
      </c>
      <c r="E82" s="123" t="s">
        <v>85</v>
      </c>
      <c r="F82" s="93" t="str">
        <f>IF(F81="CP","CP","")</f>
        <v/>
      </c>
      <c r="G82" s="127">
        <v>25.15483870967752</v>
      </c>
      <c r="H82" s="123" t="s">
        <v>92</v>
      </c>
      <c r="I82" s="147">
        <f t="shared" si="29"/>
        <v>0</v>
      </c>
      <c r="J82" s="123">
        <v>25.165517241379359</v>
      </c>
      <c r="K82" s="126" t="s">
        <v>87</v>
      </c>
      <c r="L82" s="130" t="s">
        <v>99</v>
      </c>
      <c r="M82" s="126">
        <v>25.15483870967752</v>
      </c>
      <c r="N82" s="124" t="s">
        <v>89</v>
      </c>
      <c r="O82" s="149">
        <f>SUM(O76:O81)</f>
        <v>0</v>
      </c>
      <c r="P82" s="125">
        <v>25</v>
      </c>
      <c r="Q82" s="123" t="s">
        <v>84</v>
      </c>
      <c r="R82" s="93"/>
      <c r="S82" s="127">
        <v>25.19047619047624</v>
      </c>
      <c r="T82" s="123" t="s">
        <v>84</v>
      </c>
      <c r="U82" s="148">
        <f t="shared" si="30"/>
        <v>0</v>
      </c>
      <c r="V82" s="123">
        <v>25.15483870967752</v>
      </c>
      <c r="W82" s="123" t="s">
        <v>85</v>
      </c>
      <c r="X82" s="93" t="str">
        <f>IF(X81="CP","CP","")</f>
        <v/>
      </c>
      <c r="Y82" s="127">
        <v>25.165517241379359</v>
      </c>
      <c r="Z82" s="126" t="s">
        <v>83</v>
      </c>
      <c r="AA82" s="131" t="s">
        <v>100</v>
      </c>
      <c r="AB82" s="126">
        <v>25.15483870967752</v>
      </c>
      <c r="AC82" s="123" t="s">
        <v>87</v>
      </c>
      <c r="AD82" s="147">
        <f t="shared" si="27"/>
        <v>0</v>
      </c>
      <c r="AE82" s="123">
        <v>25.165517241379359</v>
      </c>
      <c r="AF82" s="123" t="s">
        <v>85</v>
      </c>
      <c r="AG82" s="93" t="str">
        <f>IF(AG81="CP","CP","")</f>
        <v/>
      </c>
      <c r="AH82" s="127">
        <v>25.15483870967752</v>
      </c>
      <c r="AI82" s="123" t="s">
        <v>92</v>
      </c>
      <c r="AJ82" s="93"/>
      <c r="AK82" s="97">
        <v>25.15483870967752</v>
      </c>
      <c r="AL82" s="73"/>
    </row>
    <row r="83" spans="2:38">
      <c r="B83" s="123" t="s">
        <v>90</v>
      </c>
      <c r="C83" s="148">
        <f t="shared" si="28"/>
        <v>0</v>
      </c>
      <c r="D83" s="123">
        <v>26.172413793103498</v>
      </c>
      <c r="E83" s="124" t="s">
        <v>89</v>
      </c>
      <c r="F83" s="150">
        <f>SUM(F77:F82)</f>
        <v>0</v>
      </c>
      <c r="G83" s="128">
        <v>26.161290322580747</v>
      </c>
      <c r="H83" s="123" t="s">
        <v>84</v>
      </c>
      <c r="I83" s="147">
        <f t="shared" si="29"/>
        <v>0</v>
      </c>
      <c r="J83" s="123">
        <v>26.172413793103498</v>
      </c>
      <c r="K83" s="123" t="s">
        <v>90</v>
      </c>
      <c r="L83" s="93"/>
      <c r="M83" s="127">
        <v>26.161290322580747</v>
      </c>
      <c r="N83" s="123" t="s">
        <v>83</v>
      </c>
      <c r="O83" s="148">
        <f>W24</f>
        <v>0</v>
      </c>
      <c r="P83" s="123">
        <v>26</v>
      </c>
      <c r="Q83" s="123" t="s">
        <v>87</v>
      </c>
      <c r="R83" s="93"/>
      <c r="S83" s="127">
        <v>26.198412698412749</v>
      </c>
      <c r="T83" s="123" t="s">
        <v>87</v>
      </c>
      <c r="U83" s="148">
        <f t="shared" si="30"/>
        <v>0</v>
      </c>
      <c r="V83" s="123">
        <v>26.161290322580747</v>
      </c>
      <c r="W83" s="124" t="s">
        <v>89</v>
      </c>
      <c r="X83" s="150">
        <f>SUM(X77:X82)</f>
        <v>0</v>
      </c>
      <c r="Y83" s="128">
        <v>26.172413793103498</v>
      </c>
      <c r="Z83" s="123" t="s">
        <v>92</v>
      </c>
      <c r="AA83" s="147">
        <f>W11</f>
        <v>0</v>
      </c>
      <c r="AB83" s="123">
        <v>26.161290322580747</v>
      </c>
      <c r="AC83" s="123" t="s">
        <v>90</v>
      </c>
      <c r="AD83" s="147">
        <f t="shared" si="27"/>
        <v>0</v>
      </c>
      <c r="AE83" s="123">
        <v>26.172413793103498</v>
      </c>
      <c r="AF83" s="124" t="s">
        <v>89</v>
      </c>
      <c r="AG83" s="150">
        <f>SUM(AG77:AG82)</f>
        <v>0</v>
      </c>
      <c r="AH83" s="128">
        <v>26.161290322580747</v>
      </c>
      <c r="AI83" s="123" t="s">
        <v>84</v>
      </c>
      <c r="AJ83" s="93"/>
      <c r="AK83" s="97">
        <v>26.161290322580747</v>
      </c>
      <c r="AL83" s="73"/>
    </row>
    <row r="84" spans="2:38">
      <c r="B84" s="123" t="s">
        <v>85</v>
      </c>
      <c r="C84" s="148">
        <f t="shared" si="28"/>
        <v>0</v>
      </c>
      <c r="D84" s="123">
        <v>27.179310344827638</v>
      </c>
      <c r="E84" s="123" t="s">
        <v>83</v>
      </c>
      <c r="F84" s="93"/>
      <c r="G84" s="127">
        <v>27.167741935483978</v>
      </c>
      <c r="H84" s="123" t="s">
        <v>87</v>
      </c>
      <c r="I84" s="147">
        <f t="shared" si="29"/>
        <v>0</v>
      </c>
      <c r="J84" s="123">
        <v>27.179310344827638</v>
      </c>
      <c r="K84" s="123" t="s">
        <v>85</v>
      </c>
      <c r="L84" s="93" t="str">
        <f>IF(L83="CP","CP","")</f>
        <v/>
      </c>
      <c r="M84" s="127">
        <v>27.167741935483978</v>
      </c>
      <c r="N84" s="123" t="s">
        <v>92</v>
      </c>
      <c r="O84" s="148">
        <f t="shared" ref="O84:O88" si="31">W25</f>
        <v>0</v>
      </c>
      <c r="P84" s="123">
        <v>27</v>
      </c>
      <c r="Q84" s="123" t="s">
        <v>90</v>
      </c>
      <c r="R84" s="93"/>
      <c r="S84" s="127">
        <v>27.206349206349259</v>
      </c>
      <c r="T84" s="123" t="s">
        <v>90</v>
      </c>
      <c r="U84" s="148">
        <f t="shared" si="30"/>
        <v>0</v>
      </c>
      <c r="V84" s="123">
        <v>27.167741935483978</v>
      </c>
      <c r="W84" s="123" t="s">
        <v>83</v>
      </c>
      <c r="X84" s="147">
        <f>W10</f>
        <v>0</v>
      </c>
      <c r="Y84" s="123">
        <v>27.179310344827638</v>
      </c>
      <c r="Z84" s="123" t="s">
        <v>84</v>
      </c>
      <c r="AA84" s="147">
        <f>W12</f>
        <v>0</v>
      </c>
      <c r="AB84" s="123">
        <v>27.167741935483978</v>
      </c>
      <c r="AC84" s="123" t="s">
        <v>85</v>
      </c>
      <c r="AD84" s="147">
        <f t="shared" si="27"/>
        <v>0</v>
      </c>
      <c r="AE84" s="123">
        <v>27.179310344827638</v>
      </c>
      <c r="AF84" s="123" t="s">
        <v>83</v>
      </c>
      <c r="AG84" s="93"/>
      <c r="AH84" s="127">
        <v>27.167741935483978</v>
      </c>
      <c r="AI84" s="123" t="s">
        <v>87</v>
      </c>
      <c r="AJ84" s="93"/>
      <c r="AK84" s="97">
        <v>27.167741935483978</v>
      </c>
      <c r="AL84" s="73"/>
    </row>
    <row r="85" spans="2:38">
      <c r="B85" s="124" t="s">
        <v>89</v>
      </c>
      <c r="C85" s="149">
        <f>SUM(C79:C84)</f>
        <v>0</v>
      </c>
      <c r="D85" s="125">
        <v>28.186206896551777</v>
      </c>
      <c r="E85" s="123" t="s">
        <v>92</v>
      </c>
      <c r="F85" s="93"/>
      <c r="G85" s="127">
        <v>28.174193548387208</v>
      </c>
      <c r="H85" s="123" t="s">
        <v>90</v>
      </c>
      <c r="I85" s="147">
        <f t="shared" si="29"/>
        <v>0</v>
      </c>
      <c r="J85" s="123">
        <v>28.186206896551777</v>
      </c>
      <c r="K85" s="124" t="s">
        <v>89</v>
      </c>
      <c r="L85" s="150">
        <f>SUM(L79:L81,L83:L84)</f>
        <v>0</v>
      </c>
      <c r="M85" s="128">
        <v>28.174193548387208</v>
      </c>
      <c r="N85" s="123" t="s">
        <v>84</v>
      </c>
      <c r="O85" s="148">
        <f t="shared" si="31"/>
        <v>0</v>
      </c>
      <c r="P85" s="123">
        <v>28</v>
      </c>
      <c r="Q85" s="123" t="s">
        <v>85</v>
      </c>
      <c r="R85" s="93" t="str">
        <f>IF(R84="CP","CP","")</f>
        <v/>
      </c>
      <c r="S85" s="127">
        <v>28.214285714285769</v>
      </c>
      <c r="T85" s="123" t="s">
        <v>85</v>
      </c>
      <c r="U85" s="148">
        <f t="shared" si="30"/>
        <v>0</v>
      </c>
      <c r="V85" s="123">
        <v>28.174193548387208</v>
      </c>
      <c r="W85" s="123" t="s">
        <v>92</v>
      </c>
      <c r="X85" s="147">
        <f>W11</f>
        <v>0</v>
      </c>
      <c r="Y85" s="123">
        <v>28.186206896551777</v>
      </c>
      <c r="Z85" s="123" t="s">
        <v>87</v>
      </c>
      <c r="AA85" s="147">
        <f>W13</f>
        <v>0</v>
      </c>
      <c r="AB85" s="123">
        <v>28.174193548387208</v>
      </c>
      <c r="AC85" s="124" t="s">
        <v>89</v>
      </c>
      <c r="AD85" s="149">
        <f>SUM(AD79:AD84)</f>
        <v>0</v>
      </c>
      <c r="AE85" s="125">
        <v>28.186206896551777</v>
      </c>
      <c r="AF85" s="123" t="s">
        <v>92</v>
      </c>
      <c r="AG85" s="93"/>
      <c r="AH85" s="127">
        <v>28.174193548387208</v>
      </c>
      <c r="AI85" s="123" t="s">
        <v>90</v>
      </c>
      <c r="AJ85" s="93"/>
      <c r="AK85" s="97">
        <v>28.174193548387208</v>
      </c>
      <c r="AL85" s="73"/>
    </row>
    <row r="86" spans="2:38">
      <c r="B86" s="123" t="s">
        <v>83</v>
      </c>
      <c r="C86" s="147">
        <f>W10</f>
        <v>0</v>
      </c>
      <c r="D86" s="123">
        <v>29.19310344827592</v>
      </c>
      <c r="E86" s="123" t="s">
        <v>84</v>
      </c>
      <c r="F86" s="93"/>
      <c r="G86" s="127">
        <v>29.180645161290439</v>
      </c>
      <c r="H86" s="123" t="s">
        <v>85</v>
      </c>
      <c r="I86" s="147">
        <f t="shared" si="29"/>
        <v>0</v>
      </c>
      <c r="J86" s="123">
        <v>29.19310344827592</v>
      </c>
      <c r="K86" s="123" t="s">
        <v>83</v>
      </c>
      <c r="L86" s="93"/>
      <c r="M86" s="127">
        <v>29.180645161290439</v>
      </c>
      <c r="N86" s="123" t="s">
        <v>87</v>
      </c>
      <c r="O86" s="148">
        <f t="shared" si="31"/>
        <v>0</v>
      </c>
      <c r="P86" s="123">
        <v>29</v>
      </c>
      <c r="Q86" s="123"/>
      <c r="R86" s="92"/>
      <c r="S86" s="123"/>
      <c r="T86" s="124" t="s">
        <v>89</v>
      </c>
      <c r="U86" s="149">
        <f>SUM(U80:U85)</f>
        <v>0</v>
      </c>
      <c r="V86" s="125">
        <v>29.180645161290439</v>
      </c>
      <c r="W86" s="123" t="s">
        <v>84</v>
      </c>
      <c r="X86" s="147">
        <f>W12</f>
        <v>0</v>
      </c>
      <c r="Y86" s="123">
        <v>29.19310344827592</v>
      </c>
      <c r="Z86" s="123" t="s">
        <v>90</v>
      </c>
      <c r="AA86" s="147">
        <f>W14</f>
        <v>0</v>
      </c>
      <c r="AB86" s="123">
        <v>29</v>
      </c>
      <c r="AC86" s="123" t="s">
        <v>83</v>
      </c>
      <c r="AD86" s="148">
        <f>W24</f>
        <v>0</v>
      </c>
      <c r="AE86" s="123">
        <v>29.19310344827592</v>
      </c>
      <c r="AF86" s="123" t="s">
        <v>84</v>
      </c>
      <c r="AG86" s="93"/>
      <c r="AH86" s="127">
        <v>29.180645161290439</v>
      </c>
      <c r="AI86" s="123" t="s">
        <v>85</v>
      </c>
      <c r="AJ86" s="93" t="str">
        <f>IF(AJ85="CP","CP","")</f>
        <v/>
      </c>
      <c r="AK86" s="97">
        <v>29.180645161290439</v>
      </c>
      <c r="AL86" s="73"/>
    </row>
    <row r="87" spans="2:38">
      <c r="B87" s="123" t="s">
        <v>92</v>
      </c>
      <c r="C87" s="147">
        <f>W11</f>
        <v>0</v>
      </c>
      <c r="D87" s="123">
        <v>30.20000000000006</v>
      </c>
      <c r="E87" s="123" t="s">
        <v>87</v>
      </c>
      <c r="F87" s="93"/>
      <c r="G87" s="127">
        <v>30.18709677419367</v>
      </c>
      <c r="H87" s="124" t="s">
        <v>89</v>
      </c>
      <c r="I87" s="149">
        <f>SUM(I81:I86)</f>
        <v>0</v>
      </c>
      <c r="J87" s="125">
        <v>30.20000000000006</v>
      </c>
      <c r="K87" s="123" t="s">
        <v>92</v>
      </c>
      <c r="L87" s="93"/>
      <c r="M87" s="127">
        <v>30.18709677419367</v>
      </c>
      <c r="N87" s="123" t="s">
        <v>90</v>
      </c>
      <c r="O87" s="148">
        <f t="shared" si="31"/>
        <v>0</v>
      </c>
      <c r="P87" s="123">
        <v>30</v>
      </c>
      <c r="Q87" s="123"/>
      <c r="R87" s="95"/>
      <c r="S87" s="123"/>
      <c r="T87" s="123" t="s">
        <v>83</v>
      </c>
      <c r="U87" s="147">
        <f>W10</f>
        <v>0</v>
      </c>
      <c r="V87" s="123">
        <v>30.18709677419367</v>
      </c>
      <c r="W87" s="123" t="s">
        <v>87</v>
      </c>
      <c r="X87" s="147">
        <f>W13</f>
        <v>0</v>
      </c>
      <c r="Y87" s="123">
        <v>30.20000000000006</v>
      </c>
      <c r="Z87" s="123" t="s">
        <v>85</v>
      </c>
      <c r="AA87" s="147">
        <f>W15</f>
        <v>0</v>
      </c>
      <c r="AB87" s="123">
        <v>30.18709677419367</v>
      </c>
      <c r="AC87" s="123" t="s">
        <v>92</v>
      </c>
      <c r="AD87" s="148">
        <f>W25</f>
        <v>0</v>
      </c>
      <c r="AE87" s="123">
        <v>30.20000000000006</v>
      </c>
      <c r="AF87" s="123" t="s">
        <v>87</v>
      </c>
      <c r="AG87" s="93"/>
      <c r="AH87" s="127">
        <v>30.18709677419367</v>
      </c>
      <c r="AI87" s="124" t="s">
        <v>89</v>
      </c>
      <c r="AJ87" s="150">
        <f>SUM(AJ81:AJ86)</f>
        <v>0</v>
      </c>
      <c r="AK87" s="98">
        <v>30.18709677419367</v>
      </c>
      <c r="AL87" s="73"/>
    </row>
    <row r="88" spans="2:38">
      <c r="B88" s="95"/>
      <c r="C88" s="95"/>
      <c r="D88" s="123"/>
      <c r="E88" s="123" t="s">
        <v>90</v>
      </c>
      <c r="F88" s="93"/>
      <c r="G88" s="127">
        <v>31.193548387096897</v>
      </c>
      <c r="H88" s="123"/>
      <c r="I88" s="95"/>
      <c r="J88" s="123"/>
      <c r="K88" s="123" t="s">
        <v>84</v>
      </c>
      <c r="L88" s="93"/>
      <c r="M88" s="127">
        <v>31.193548387096897</v>
      </c>
      <c r="N88" s="123" t="s">
        <v>85</v>
      </c>
      <c r="O88" s="148">
        <f t="shared" si="31"/>
        <v>0</v>
      </c>
      <c r="P88" s="123">
        <v>31</v>
      </c>
      <c r="Q88" s="123"/>
      <c r="R88" s="95"/>
      <c r="S88" s="123"/>
      <c r="T88" s="123" t="s">
        <v>92</v>
      </c>
      <c r="U88" s="147">
        <f>W11</f>
        <v>0</v>
      </c>
      <c r="V88" s="123">
        <v>31.193548387096897</v>
      </c>
      <c r="W88" s="123"/>
      <c r="X88" s="95"/>
      <c r="Y88" s="123"/>
      <c r="Z88" s="196" t="s">
        <v>89</v>
      </c>
      <c r="AA88" s="197">
        <f>SUM(AA83:AA87)</f>
        <v>0</v>
      </c>
      <c r="AB88" s="198">
        <v>31.193548387096897</v>
      </c>
      <c r="AC88" s="123"/>
      <c r="AD88" s="95"/>
      <c r="AE88" s="123"/>
      <c r="AF88" s="123" t="s">
        <v>90</v>
      </c>
      <c r="AG88" s="93"/>
      <c r="AH88" s="127">
        <v>31.193548387096897</v>
      </c>
      <c r="AI88" s="123" t="s">
        <v>83</v>
      </c>
      <c r="AJ88" s="93"/>
      <c r="AK88" s="97">
        <v>31.193548387096897</v>
      </c>
      <c r="AL88" s="73"/>
    </row>
    <row r="89" spans="2:38">
      <c r="B89" s="193" t="s">
        <v>101</v>
      </c>
      <c r="C89" s="193"/>
      <c r="D89" s="193"/>
      <c r="E89" s="193"/>
      <c r="F89" s="193"/>
      <c r="G89" s="193"/>
      <c r="H89" s="101"/>
      <c r="K89" s="101"/>
      <c r="N89" s="102"/>
      <c r="O89" s="103"/>
      <c r="P89" s="104"/>
      <c r="Q89" s="104"/>
      <c r="R89" s="103"/>
      <c r="S89" s="104"/>
      <c r="T89" s="102"/>
      <c r="U89" s="103"/>
      <c r="V89" s="104"/>
      <c r="W89" s="104"/>
      <c r="X89" s="103"/>
      <c r="Y89" s="104"/>
      <c r="Z89" s="102"/>
      <c r="AA89" s="103"/>
      <c r="AB89" s="104"/>
      <c r="AC89" s="104"/>
      <c r="AD89" s="103"/>
      <c r="AE89" s="104"/>
      <c r="AF89" s="104"/>
      <c r="AG89" s="103"/>
      <c r="AH89" s="104"/>
      <c r="AI89" s="73"/>
      <c r="AJ89" s="103"/>
      <c r="AK89" s="73"/>
      <c r="AL89" s="73"/>
    </row>
    <row r="90" spans="2:38">
      <c r="B90" s="99"/>
      <c r="C90" s="132">
        <f>SUM(C58:C63,C65:C70,C72:C77,C79:C84,C86:C87)</f>
        <v>0</v>
      </c>
      <c r="D90" s="133"/>
      <c r="E90" s="134"/>
      <c r="F90" s="132">
        <f>SUM(F58:F61,F63:F68,F70:F75,F77:F82,F84:F88)</f>
        <v>0</v>
      </c>
      <c r="G90" s="133"/>
      <c r="H90" s="135"/>
      <c r="I90" s="132">
        <f>SUM(I60:I65,I67,I69:I72,I74:I79,I81:I86)</f>
        <v>0</v>
      </c>
      <c r="J90" s="133"/>
      <c r="K90" s="134"/>
      <c r="L90" s="132">
        <f>SUM(L58:L63,L65:L70,L72:L77,L79:L81,L83:L84,L86:L88)</f>
        <v>0</v>
      </c>
      <c r="M90" s="133"/>
      <c r="N90" s="136"/>
      <c r="O90" s="132">
        <f>SUM(O59:O60,O62:O67,O69:O74,O76:O81,O83:O88)</f>
        <v>0</v>
      </c>
      <c r="P90" s="137"/>
      <c r="Q90" s="138"/>
      <c r="R90" s="132">
        <f>SUM(R59:R64,R66:R71,R73:R78,R80:R85)</f>
        <v>0</v>
      </c>
      <c r="S90" s="139"/>
      <c r="T90" s="137"/>
      <c r="U90" s="132">
        <f>SUM(U59:U64,U66:U71,U73:U78,U80:U85,U87:U88)</f>
        <v>0</v>
      </c>
      <c r="V90" s="137"/>
      <c r="W90" s="138"/>
      <c r="X90" s="132">
        <f>SUM(X58:X61,X64:X68,X70:X75,X77:X82,X84:X87)</f>
        <v>0</v>
      </c>
      <c r="Y90" s="139"/>
      <c r="Z90" s="137"/>
      <c r="AA90" s="132">
        <f>SUM(AA59,AA61:AA64,AA66,AA68:AA70,AA72:AA73,AA75:AA80,AA83:AA87)</f>
        <v>0</v>
      </c>
      <c r="AB90" s="137"/>
      <c r="AC90" s="138"/>
      <c r="AD90" s="132">
        <f>SUM(AD58:AD63,AD65:AD70,AD72:AD77,AD79:AD84,AD86:AD87)</f>
        <v>0</v>
      </c>
      <c r="AE90" s="139"/>
      <c r="AF90" s="137"/>
      <c r="AG90" s="132">
        <f>SUM(AG58:AG61,AG63:AG68,AG70,AG72:AG75,AG77:AG82,AG84:AG88)</f>
        <v>0</v>
      </c>
      <c r="AH90" s="137"/>
      <c r="AI90" s="138"/>
      <c r="AJ90" s="132">
        <f>SUM(AJ58,AJ60:AJ65,AJ67:AJ71,AJ74:AJ79,AJ81:AJ86,AJ88)</f>
        <v>0</v>
      </c>
      <c r="AK90" s="133"/>
      <c r="AL90" s="140">
        <f>SUM(B90:AK90)</f>
        <v>0</v>
      </c>
    </row>
    <row r="91" spans="2:38">
      <c r="B91" s="184"/>
      <c r="C91" s="183"/>
      <c r="D91" s="185"/>
      <c r="E91" s="184"/>
      <c r="F91" s="183"/>
      <c r="G91" s="185"/>
      <c r="H91" s="184"/>
      <c r="I91" s="183"/>
      <c r="J91" s="185"/>
      <c r="K91" s="184"/>
      <c r="L91" s="183"/>
      <c r="M91" s="185"/>
      <c r="N91" s="184"/>
      <c r="O91" s="183"/>
      <c r="P91" s="183"/>
      <c r="Q91" s="184"/>
      <c r="R91" s="183"/>
      <c r="S91" s="185"/>
      <c r="T91" s="183"/>
      <c r="U91" s="183"/>
      <c r="V91" s="183"/>
      <c r="W91" s="184"/>
      <c r="X91" s="183"/>
      <c r="Y91" s="185"/>
      <c r="Z91" s="183"/>
      <c r="AA91" s="183"/>
      <c r="AB91" s="183"/>
      <c r="AC91" s="184"/>
      <c r="AD91" s="183"/>
      <c r="AE91" s="185"/>
      <c r="AF91" s="183"/>
      <c r="AG91" s="183"/>
      <c r="AH91" s="183"/>
      <c r="AI91" s="184"/>
      <c r="AJ91" s="183"/>
      <c r="AK91" s="185"/>
      <c r="AL91" s="105">
        <f>SUM(B91:AK91)</f>
        <v>0</v>
      </c>
    </row>
    <row r="92" spans="2:38">
      <c r="B92" s="88" t="s">
        <v>102</v>
      </c>
      <c r="C92" s="88"/>
      <c r="D92" s="88"/>
      <c r="E92" s="89"/>
      <c r="F92" s="89"/>
      <c r="G92" s="89"/>
    </row>
    <row r="93" spans="2:38">
      <c r="C93" s="80"/>
      <c r="AL93" s="141">
        <f>AL90-AL14</f>
        <v>0</v>
      </c>
    </row>
    <row r="94" spans="2:38">
      <c r="C94" s="80"/>
      <c r="AE94" s="182" t="s">
        <v>103</v>
      </c>
      <c r="AF94" s="182"/>
      <c r="AG94" s="182"/>
      <c r="AH94" s="182"/>
      <c r="AI94" s="182"/>
      <c r="AJ94" s="182"/>
      <c r="AK94" s="182"/>
      <c r="AL94" s="182"/>
    </row>
    <row r="95" spans="2:38">
      <c r="B95" s="81" t="s">
        <v>104</v>
      </c>
    </row>
    <row r="96" spans="2:38">
      <c r="B96" s="181">
        <f>COUNTIF(C58:C88,"CP")</f>
        <v>0</v>
      </c>
      <c r="C96" s="181"/>
      <c r="D96" s="181"/>
      <c r="E96" s="181">
        <f>COUNTIF(F58:F88,"CP")</f>
        <v>0</v>
      </c>
      <c r="F96" s="181"/>
      <c r="G96" s="181"/>
      <c r="H96" s="181">
        <f>COUNTIF(I58:I88,"CP")</f>
        <v>0</v>
      </c>
      <c r="I96" s="181"/>
      <c r="J96" s="181"/>
      <c r="K96" s="181">
        <f>COUNTIF(L58:L88,"CP")</f>
        <v>0</v>
      </c>
      <c r="L96" s="181"/>
      <c r="M96" s="181"/>
      <c r="N96" s="181">
        <f>COUNTIF(O58:O88,"CP")</f>
        <v>0</v>
      </c>
      <c r="O96" s="181"/>
      <c r="P96" s="181"/>
      <c r="Q96" s="181">
        <f>COUNTIF(R58:R88,"CP")</f>
        <v>0</v>
      </c>
      <c r="R96" s="181"/>
      <c r="S96" s="181"/>
      <c r="T96" s="181">
        <f>COUNTIF(U58:U88,"CP")</f>
        <v>0</v>
      </c>
      <c r="U96" s="181"/>
      <c r="V96" s="181"/>
      <c r="W96" s="181">
        <f>COUNTIF(X58:X88,"CP")</f>
        <v>0</v>
      </c>
      <c r="X96" s="181"/>
      <c r="Y96" s="181"/>
      <c r="Z96" s="181">
        <f>COUNTIF(AA58:AA88,"CP")</f>
        <v>0</v>
      </c>
      <c r="AA96" s="181"/>
      <c r="AB96" s="181"/>
      <c r="AC96" s="181">
        <f>COUNTIF(AD58:AD88,"CP")</f>
        <v>0</v>
      </c>
      <c r="AD96" s="181"/>
      <c r="AE96" s="181"/>
      <c r="AF96" s="181">
        <f>COUNTIF(AG58:AG88,"CP")</f>
        <v>0</v>
      </c>
      <c r="AG96" s="181"/>
      <c r="AH96" s="181"/>
      <c r="AI96" s="181">
        <f>COUNTIF(AJ58:AJ88,"CP")</f>
        <v>0</v>
      </c>
      <c r="AJ96" s="181"/>
      <c r="AK96" s="181"/>
      <c r="AL96" s="142">
        <f>SUM(B96:AK96)</f>
        <v>0</v>
      </c>
    </row>
    <row r="97" spans="2:38">
      <c r="C97" s="80"/>
      <c r="AF97" s="177" t="str">
        <f>IF(AND(AF98&gt;=23,AF98&lt;=24),"CP ÉTÉ OK","ERREUR CP ETE")</f>
        <v>ERREUR CP ETE</v>
      </c>
      <c r="AG97" s="178"/>
      <c r="AH97" s="178"/>
      <c r="AI97" s="178"/>
      <c r="AJ97" s="178"/>
      <c r="AK97" s="179"/>
      <c r="AL97" s="143" t="str">
        <f>IF(AL96=NOTICE!D14,"OK","ERREUR")</f>
        <v>OK</v>
      </c>
    </row>
    <row r="98" spans="2:38">
      <c r="B98" s="74"/>
      <c r="C98" s="82" t="s">
        <v>105</v>
      </c>
      <c r="D98" s="74"/>
      <c r="E98" s="83" t="s">
        <v>106</v>
      </c>
      <c r="F98" s="80"/>
      <c r="G98" s="80"/>
      <c r="H98" s="80"/>
      <c r="I98" s="82"/>
      <c r="J98" s="74"/>
      <c r="K98" s="74"/>
      <c r="L98" s="82"/>
      <c r="M98" s="74"/>
      <c r="N98" s="74"/>
      <c r="O98" s="82"/>
      <c r="P98" s="74"/>
      <c r="Q98" s="74"/>
      <c r="R98" s="82"/>
      <c r="S98" s="74"/>
      <c r="T98" s="74"/>
      <c r="U98" s="82"/>
      <c r="V98" s="74"/>
      <c r="W98" s="74"/>
      <c r="X98" s="82" t="s">
        <v>107</v>
      </c>
      <c r="Y98" s="74"/>
      <c r="Z98" s="74"/>
      <c r="AA98" s="82"/>
      <c r="AB98" s="74"/>
      <c r="AC98" s="74"/>
      <c r="AD98" s="82"/>
      <c r="AE98" s="74"/>
      <c r="AF98" s="176">
        <f>AF96+AI96</f>
        <v>0</v>
      </c>
      <c r="AG98" s="176"/>
      <c r="AH98" s="176"/>
      <c r="AI98" s="176"/>
      <c r="AJ98" s="176"/>
      <c r="AK98" s="176"/>
    </row>
    <row r="99" spans="2:38">
      <c r="B99" s="74"/>
      <c r="C99" s="82"/>
      <c r="D99" s="74"/>
      <c r="E99" s="74" t="s">
        <v>108</v>
      </c>
      <c r="F99" s="82"/>
      <c r="G99" s="74"/>
      <c r="H99" s="74"/>
      <c r="I99" s="82"/>
      <c r="J99" s="74"/>
      <c r="K99" s="74"/>
      <c r="L99" s="82"/>
      <c r="M99" s="74"/>
      <c r="N99" s="74"/>
      <c r="O99" s="82"/>
      <c r="P99" s="74"/>
      <c r="Q99" s="74"/>
      <c r="R99" s="82"/>
      <c r="S99" s="74"/>
      <c r="T99" s="74"/>
      <c r="U99" s="82"/>
      <c r="V99" s="74"/>
      <c r="W99" s="74"/>
      <c r="X99" s="82" t="s">
        <v>109</v>
      </c>
      <c r="Y99" s="74"/>
      <c r="Z99" s="74"/>
      <c r="AA99" s="82"/>
      <c r="AB99" s="74"/>
      <c r="AC99" s="74"/>
      <c r="AD99" s="82"/>
      <c r="AE99" s="74"/>
      <c r="AF99" s="74"/>
      <c r="AG99" s="82"/>
      <c r="AH99" s="74"/>
      <c r="AI99" s="74"/>
      <c r="AJ99" s="82"/>
      <c r="AK99" s="74"/>
    </row>
    <row r="100" spans="2:38">
      <c r="B100" s="74"/>
      <c r="C100" s="82"/>
      <c r="D100" s="74"/>
      <c r="F100" s="82"/>
      <c r="G100" s="74"/>
      <c r="H100" s="74"/>
      <c r="I100" s="82"/>
      <c r="J100" s="74"/>
      <c r="K100" s="74"/>
      <c r="L100" s="82"/>
      <c r="M100" s="74"/>
      <c r="N100" s="74"/>
      <c r="O100" s="82"/>
      <c r="P100" s="74"/>
      <c r="Q100" s="74"/>
      <c r="R100" s="82"/>
      <c r="S100" s="74"/>
      <c r="T100" s="74"/>
      <c r="U100" s="82"/>
      <c r="V100" s="74"/>
      <c r="W100" s="74"/>
      <c r="X100" s="82"/>
      <c r="Y100" s="74"/>
      <c r="Z100" s="74"/>
      <c r="AA100" s="82"/>
      <c r="AB100" s="74"/>
      <c r="AC100" s="74"/>
      <c r="AD100" s="82"/>
      <c r="AE100" s="74"/>
      <c r="AF100" s="74"/>
      <c r="AG100" s="82"/>
      <c r="AH100" s="74"/>
      <c r="AI100" s="74"/>
      <c r="AJ100" s="82"/>
      <c r="AK100" s="74"/>
    </row>
    <row r="101" spans="2:38">
      <c r="B101" s="74"/>
      <c r="C101" s="82"/>
      <c r="D101" s="74"/>
      <c r="F101" s="82"/>
      <c r="G101" s="74"/>
      <c r="H101" s="74"/>
      <c r="I101" s="82"/>
      <c r="J101" s="74"/>
      <c r="K101" s="74"/>
      <c r="L101" s="82"/>
      <c r="M101" s="74"/>
      <c r="N101" s="74"/>
      <c r="O101" s="82"/>
      <c r="P101" s="74"/>
      <c r="Q101" s="74"/>
      <c r="R101" s="82"/>
      <c r="S101" s="74"/>
      <c r="T101" s="74"/>
      <c r="U101" s="82"/>
      <c r="V101" s="74"/>
      <c r="W101" s="74"/>
      <c r="X101" s="82" t="s">
        <v>110</v>
      </c>
      <c r="Y101" s="74"/>
      <c r="Z101" s="74"/>
      <c r="AA101" s="82"/>
      <c r="AB101" s="74"/>
      <c r="AC101" s="74"/>
      <c r="AD101" s="82"/>
      <c r="AE101" s="74"/>
      <c r="AF101" s="74" t="s">
        <v>111</v>
      </c>
      <c r="AG101" s="82"/>
      <c r="AH101" s="74"/>
      <c r="AI101" s="74"/>
      <c r="AJ101" s="82"/>
      <c r="AK101" s="74"/>
    </row>
    <row r="102" spans="2:38">
      <c r="B102" s="74"/>
      <c r="C102" s="84"/>
      <c r="D102" s="74"/>
      <c r="F102" s="82"/>
      <c r="G102" s="74"/>
      <c r="H102" s="74"/>
      <c r="I102" s="82"/>
      <c r="J102" s="74"/>
      <c r="K102" s="74"/>
      <c r="L102" s="82"/>
      <c r="M102" s="74"/>
      <c r="N102" s="74"/>
      <c r="O102" s="82"/>
      <c r="P102" s="74"/>
      <c r="Q102" s="74"/>
      <c r="R102" s="82"/>
      <c r="S102" s="74"/>
      <c r="T102" s="74"/>
      <c r="U102" s="82"/>
      <c r="V102" s="74"/>
      <c r="W102" s="74"/>
      <c r="X102" s="82"/>
      <c r="Y102" s="74"/>
      <c r="Z102" s="74"/>
      <c r="AA102" s="82"/>
      <c r="AB102" s="74"/>
      <c r="AC102" s="74"/>
      <c r="AD102" s="82"/>
      <c r="AE102" s="74"/>
      <c r="AF102" s="74"/>
      <c r="AG102" s="82"/>
      <c r="AH102" s="74"/>
      <c r="AI102" s="74"/>
      <c r="AJ102" s="82"/>
      <c r="AK102" s="74"/>
    </row>
  </sheetData>
  <sheetProtection algorithmName="SHA-512" hashValue="ytqNfQzlHI4H6FSXuqa+V96nel95Dt5FLBFbD7zxIiZ8AipD4GrFyKIX7EfLVws1j2TFJIQjuUEzq4JgkjGYQA==" saltValue="c+s0Zs2mfZfI9f+XnYckhQ==" spinCount="100000" sheet="1" objects="1" scenarios="1"/>
  <protectedRanges>
    <protectedRange sqref="AB12 G10:G15 Z11 AA10:AB10 AD14:AE14 AD10:AE10 AD12:AE12 U10:V15 X10:Y15 I10:J15 L10:M15 AB14 G24:G29 U24:V29 X24:Y29 I24:J29 L24:M29" name="Plage1_1_1_2"/>
  </protectedRanges>
  <mergeCells count="152">
    <mergeCell ref="Z91:AB91"/>
    <mergeCell ref="AC91:AE91"/>
    <mergeCell ref="B12:C12"/>
    <mergeCell ref="E12:F12"/>
    <mergeCell ref="H12:J12"/>
    <mergeCell ref="L12:M12"/>
    <mergeCell ref="O12:P12"/>
    <mergeCell ref="N57:P57"/>
    <mergeCell ref="Q57:S57"/>
    <mergeCell ref="T57:V57"/>
    <mergeCell ref="B57:D57"/>
    <mergeCell ref="E57:G57"/>
    <mergeCell ref="H57:J57"/>
    <mergeCell ref="K57:M57"/>
    <mergeCell ref="B15:C15"/>
    <mergeCell ref="E15:F15"/>
    <mergeCell ref="H15:J15"/>
    <mergeCell ref="B23:C23"/>
    <mergeCell ref="D23:J23"/>
    <mergeCell ref="K23:P23"/>
    <mergeCell ref="B25:C25"/>
    <mergeCell ref="E25:F25"/>
    <mergeCell ref="H25:J25"/>
    <mergeCell ref="Q23:V23"/>
    <mergeCell ref="W23:Y23"/>
    <mergeCell ref="B24:C24"/>
    <mergeCell ref="E24:F24"/>
    <mergeCell ref="H24:J24"/>
    <mergeCell ref="B96:D96"/>
    <mergeCell ref="E96:G96"/>
    <mergeCell ref="H96:J96"/>
    <mergeCell ref="K96:M96"/>
    <mergeCell ref="N96:P96"/>
    <mergeCell ref="Q96:S96"/>
    <mergeCell ref="T96:V96"/>
    <mergeCell ref="B89:G89"/>
    <mergeCell ref="B91:D91"/>
    <mergeCell ref="E91:G91"/>
    <mergeCell ref="H91:J91"/>
    <mergeCell ref="K91:M91"/>
    <mergeCell ref="N91:P91"/>
    <mergeCell ref="Q91:S91"/>
    <mergeCell ref="T91:V91"/>
    <mergeCell ref="W91:Y91"/>
    <mergeCell ref="L24:M24"/>
    <mergeCell ref="O24:P24"/>
    <mergeCell ref="R24:S24"/>
    <mergeCell ref="U24:V24"/>
    <mergeCell ref="B13:C13"/>
    <mergeCell ref="E13:F13"/>
    <mergeCell ref="H13:J13"/>
    <mergeCell ref="U14:V14"/>
    <mergeCell ref="W15:Y15"/>
    <mergeCell ref="L15:M15"/>
    <mergeCell ref="O15:P15"/>
    <mergeCell ref="L13:M13"/>
    <mergeCell ref="O13:P13"/>
    <mergeCell ref="W14:Y14"/>
    <mergeCell ref="U15:V15"/>
    <mergeCell ref="O14:P14"/>
    <mergeCell ref="R14:S14"/>
    <mergeCell ref="B14:C14"/>
    <mergeCell ref="E14:F14"/>
    <mergeCell ref="H14:J14"/>
    <mergeCell ref="L14:M14"/>
    <mergeCell ref="B9:C9"/>
    <mergeCell ref="H10:J10"/>
    <mergeCell ref="L10:M10"/>
    <mergeCell ref="O10:P10"/>
    <mergeCell ref="B11:C11"/>
    <mergeCell ref="E11:F11"/>
    <mergeCell ref="H11:J11"/>
    <mergeCell ref="L11:M11"/>
    <mergeCell ref="O11:P11"/>
    <mergeCell ref="B10:C10"/>
    <mergeCell ref="E10:F10"/>
    <mergeCell ref="AA9:AK9"/>
    <mergeCell ref="R10:S10"/>
    <mergeCell ref="U10:V10"/>
    <mergeCell ref="W10:Y10"/>
    <mergeCell ref="R11:S11"/>
    <mergeCell ref="U11:V11"/>
    <mergeCell ref="W11:Y11"/>
    <mergeCell ref="K5:W5"/>
    <mergeCell ref="D9:J9"/>
    <mergeCell ref="K9:P9"/>
    <mergeCell ref="Q9:V9"/>
    <mergeCell ref="W9:Y9"/>
    <mergeCell ref="AF98:AK98"/>
    <mergeCell ref="U12:V12"/>
    <mergeCell ref="W12:Y12"/>
    <mergeCell ref="R13:S13"/>
    <mergeCell ref="U13:V13"/>
    <mergeCell ref="W13:Y13"/>
    <mergeCell ref="R15:S15"/>
    <mergeCell ref="R12:S12"/>
    <mergeCell ref="Q16:S16"/>
    <mergeCell ref="W16:Y16"/>
    <mergeCell ref="AF97:AK97"/>
    <mergeCell ref="AC57:AE57"/>
    <mergeCell ref="AF57:AH57"/>
    <mergeCell ref="AI57:AK57"/>
    <mergeCell ref="W96:Y96"/>
    <mergeCell ref="Z96:AB96"/>
    <mergeCell ref="AC96:AE96"/>
    <mergeCell ref="AE94:AL94"/>
    <mergeCell ref="AF96:AH96"/>
    <mergeCell ref="AI96:AK96"/>
    <mergeCell ref="W57:Y57"/>
    <mergeCell ref="Z57:AB57"/>
    <mergeCell ref="AF91:AH91"/>
    <mergeCell ref="AI91:AK91"/>
    <mergeCell ref="W24:Y24"/>
    <mergeCell ref="R25:S25"/>
    <mergeCell ref="U25:V25"/>
    <mergeCell ref="W25:Y25"/>
    <mergeCell ref="B26:C26"/>
    <mergeCell ref="E26:F26"/>
    <mergeCell ref="H26:J26"/>
    <mergeCell ref="L26:M26"/>
    <mergeCell ref="O26:P26"/>
    <mergeCell ref="R26:S26"/>
    <mergeCell ref="U26:V26"/>
    <mergeCell ref="W26:Y26"/>
    <mergeCell ref="L25:M25"/>
    <mergeCell ref="O25:P25"/>
    <mergeCell ref="R27:S27"/>
    <mergeCell ref="U27:V27"/>
    <mergeCell ref="W27:Y27"/>
    <mergeCell ref="B28:C28"/>
    <mergeCell ref="E28:F28"/>
    <mergeCell ref="H28:J28"/>
    <mergeCell ref="L28:M28"/>
    <mergeCell ref="O28:P28"/>
    <mergeCell ref="R28:S28"/>
    <mergeCell ref="U28:V28"/>
    <mergeCell ref="W28:Y28"/>
    <mergeCell ref="B27:C27"/>
    <mergeCell ref="E27:F27"/>
    <mergeCell ref="H27:J27"/>
    <mergeCell ref="L27:M27"/>
    <mergeCell ref="O27:P27"/>
    <mergeCell ref="R29:S29"/>
    <mergeCell ref="U29:V29"/>
    <mergeCell ref="W29:Y29"/>
    <mergeCell ref="Q30:S30"/>
    <mergeCell ref="W30:Y30"/>
    <mergeCell ref="B29:C29"/>
    <mergeCell ref="E29:F29"/>
    <mergeCell ref="H29:J29"/>
    <mergeCell ref="L29:M29"/>
    <mergeCell ref="O29:P29"/>
  </mergeCells>
  <conditionalFormatting sqref="A4:AL97">
    <cfRule type="expression" dxfId="12" priority="1">
      <formula>CELL("protéger", A4)=0</formula>
    </cfRule>
    <cfRule type="expression" priority="2">
      <formula>CELL("protéger", A4)=0</formula>
    </cfRule>
  </conditionalFormatting>
  <conditionalFormatting sqref="B58:B87">
    <cfRule type="containsText" dxfId="11" priority="89" operator="containsText" text="D">
      <formula>NOT(ISERROR(SEARCH("D",B58)))</formula>
    </cfRule>
  </conditionalFormatting>
  <conditionalFormatting sqref="B58:D58 R58:S59 AA58:AB83 L58:M88 U58:V88 X58:Y88 AG58:AH88 AJ58:AK88 O59:P59 C59:D64 S60:S69 P60:P72 R60:R75 O60:O82 B65:D65 C66:D87 R70:S87 O73:P83 P84:P87 AB84:AB87 O84:O88 AA84:AA88 B88:D88 P88:S88 AB88:AE88">
    <cfRule type="containsText" dxfId="10" priority="240" operator="containsText" text="D">
      <formula>NOT(ISERROR(SEARCH("D",B58)))</formula>
    </cfRule>
  </conditionalFormatting>
  <conditionalFormatting sqref="E58:J88">
    <cfRule type="containsText" dxfId="9" priority="79" operator="containsText" text="D">
      <formula>NOT(ISERROR(SEARCH("D",E58)))</formula>
    </cfRule>
  </conditionalFormatting>
  <conditionalFormatting sqref="K58:K89">
    <cfRule type="containsText" dxfId="8" priority="39" operator="containsText" text="D">
      <formula>NOT(ISERROR(SEARCH("D",K58)))</formula>
    </cfRule>
  </conditionalFormatting>
  <conditionalFormatting sqref="N58:N90">
    <cfRule type="containsText" dxfId="7" priority="34" operator="containsText" text="D">
      <formula>NOT(ISERROR(SEARCH("D",N58)))</formula>
    </cfRule>
  </conditionalFormatting>
  <conditionalFormatting sqref="Q58:Q87">
    <cfRule type="containsText" dxfId="6" priority="30" operator="containsText" text="D">
      <formula>NOT(ISERROR(SEARCH("D",Q58)))</formula>
    </cfRule>
  </conditionalFormatting>
  <conditionalFormatting sqref="T58:T89">
    <cfRule type="containsText" dxfId="5" priority="26" operator="containsText" text="D">
      <formula>NOT(ISERROR(SEARCH("D",T58)))</formula>
    </cfRule>
  </conditionalFormatting>
  <conditionalFormatting sqref="W58:W89">
    <cfRule type="containsText" dxfId="4" priority="23" operator="containsText" text="D">
      <formula>NOT(ISERROR(SEARCH("D",W58)))</formula>
    </cfRule>
  </conditionalFormatting>
  <conditionalFormatting sqref="Z58:Z89">
    <cfRule type="containsText" dxfId="3" priority="19" operator="containsText" text="D">
      <formula>NOT(ISERROR(SEARCH("D",Z58)))</formula>
    </cfRule>
  </conditionalFormatting>
  <conditionalFormatting sqref="AC58:AE87">
    <cfRule type="containsText" dxfId="2" priority="15" operator="containsText" text="D">
      <formula>NOT(ISERROR(SEARCH("D",AC58)))</formula>
    </cfRule>
  </conditionalFormatting>
  <conditionalFormatting sqref="AF58:AF89">
    <cfRule type="containsText" dxfId="1" priority="12" operator="containsText" text="D">
      <formula>NOT(ISERROR(SEARCH("D",AF58)))</formula>
    </cfRule>
  </conditionalFormatting>
  <conditionalFormatting sqref="AI58:AI89">
    <cfRule type="containsText" dxfId="0" priority="9" operator="containsText" text="D">
      <formula>NOT(ISERROR(SEARCH("D",AI58)))</formula>
    </cfRule>
  </conditionalFormatting>
  <pageMargins left="0.11811023622047245" right="0.11811023622047245" top="0.39370078740157483" bottom="0.15748031496062992" header="0.31496062992125984" footer="0.31496062992125984"/>
  <pageSetup paperSize="9" scale="60" orientation="landscape" r:id="rId1"/>
  <headerFooter>
    <oddHeader xml:space="preserve">&amp;L&amp;"Comic Sans MS,Normal"&amp;14        Calendrier 2025/2026&amp;"-,Normal"&amp;11
</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2" sqref="A2"/>
    </sheetView>
  </sheetViews>
  <sheetFormatPr defaultColWidth="11.42578125" defaultRowHeight="14.45"/>
  <sheetData>
    <row r="2" spans="1:1" ht="28.9">
      <c r="A2" s="28" t="s">
        <v>112</v>
      </c>
    </row>
    <row r="3" spans="1:1">
      <c r="A3">
        <v>36</v>
      </c>
    </row>
    <row r="4" spans="1:1">
      <c r="A4">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C2C7AF9356C441AC4AAEF4008DC6DF" ma:contentTypeVersion="14" ma:contentTypeDescription="Crée un document." ma:contentTypeScope="" ma:versionID="711f7d4a0c296b5cd21e05a1b6349780">
  <xsd:schema xmlns:xsd="http://www.w3.org/2001/XMLSchema" xmlns:xs="http://www.w3.org/2001/XMLSchema" xmlns:p="http://schemas.microsoft.com/office/2006/metadata/properties" xmlns:ns2="55e91440-ae9f-4de1-bb93-f58540235928" xmlns:ns3="00e1fa7a-11bd-4654-a64a-c0fbac5d29d5" targetNamespace="http://schemas.microsoft.com/office/2006/metadata/properties" ma:root="true" ma:fieldsID="0f056701e6491d8d2b51bcf27cfa676e" ns2:_="" ns3:_="">
    <xsd:import namespace="55e91440-ae9f-4de1-bb93-f58540235928"/>
    <xsd:import namespace="00e1fa7a-11bd-4654-a64a-c0fbac5d29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Tail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e91440-ae9f-4de1-bb93-f5854023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df02776-3e83-45ae-bba6-010283ecdd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Taille" ma:index="21" nillable="true" ma:displayName="Taille" ma:format="Dropdown" ma:internalName="Taill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0e1fa7a-11bd-4654-a64a-c0fbac5d29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5ad453-43e2-4a90-af20-5ccede7758eb}" ma:internalName="TaxCatchAll" ma:showField="CatchAllData" ma:web="00e1fa7a-11bd-4654-a64a-c0fbac5d29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e91440-ae9f-4de1-bb93-f58540235928">
      <Terms xmlns="http://schemas.microsoft.com/office/infopath/2007/PartnerControls"/>
    </lcf76f155ced4ddcb4097134ff3c332f>
    <TaxCatchAll xmlns="00e1fa7a-11bd-4654-a64a-c0fbac5d29d5" xsi:nil="true"/>
    <Taille xmlns="55e91440-ae9f-4de1-bb93-f58540235928" xsi:nil="true"/>
  </documentManagement>
</p:properties>
</file>

<file path=customXml/itemProps1.xml><?xml version="1.0" encoding="utf-8"?>
<ds:datastoreItem xmlns:ds="http://schemas.openxmlformats.org/officeDocument/2006/customXml" ds:itemID="{6BB730CA-FEAC-4654-BFB1-32C45A23C680}"/>
</file>

<file path=customXml/itemProps2.xml><?xml version="1.0" encoding="utf-8"?>
<ds:datastoreItem xmlns:ds="http://schemas.openxmlformats.org/officeDocument/2006/customXml" ds:itemID="{92A705A7-BDE4-4919-BA2F-6435C93222C9}"/>
</file>

<file path=customXml/itemProps3.xml><?xml version="1.0" encoding="utf-8"?>
<ds:datastoreItem xmlns:ds="http://schemas.openxmlformats.org/officeDocument/2006/customXml" ds:itemID="{461EE2C3-660E-47DE-91C6-C169FD16C1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a.binard</dc:creator>
  <cp:keywords/>
  <dc:description/>
  <cp:lastModifiedBy>Aurelie BINARD</cp:lastModifiedBy>
  <cp:revision/>
  <dcterms:created xsi:type="dcterms:W3CDTF">2012-06-04T09:21:11Z</dcterms:created>
  <dcterms:modified xsi:type="dcterms:W3CDTF">2025-04-04T12:55:23Z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0x010100E5C2C7AF9356C441AC4AAEF4008DC6DF</vt:lpwstr>
  </property>
  <property fmtid="{D5CDD505-2E9C-101B-9397-08002B2CF9AE}" pid="3" name="MediaServiceImageTags">
    <vt:lpwstr/>
  </property>
</Properties>
</file>