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ecbzh.sharepoint.com/sites/POLEJURIDIQUEETSOCIAL/Documents partages/DOCUMENTATION DT SOCIAL/CONTRATS DE TRAVAIL ET RELATIONS INDIVIDUELLES/DUREE DU TRAVAIL PLANNINGS/PLANNINGS/2025-2026/"/>
    </mc:Choice>
  </mc:AlternateContent>
  <xr:revisionPtr revIDLastSave="22" documentId="13_ncr:1_{292530CD-1E88-44E1-98B3-E3EFD2A67970}" xr6:coauthVersionLast="47" xr6:coauthVersionMax="47" xr10:uidLastSave="{654B86DF-7E86-44E6-ABCF-6D7C6B082E7A}"/>
  <bookViews>
    <workbookView xWindow="-108" yWindow="-108" windowWidth="23256" windowHeight="12456" xr2:uid="{00000000-000D-0000-FFFF-FFFF00000000}"/>
  </bookViews>
  <sheets>
    <sheet name="NOTICE" sheetId="4" r:id="rId1"/>
    <sheet name="CALENDRIER" sheetId="3" r:id="rId2"/>
    <sheet name="Feuil1" sheetId="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3" i="3" l="1"/>
  <c r="F14" i="4"/>
  <c r="E14" i="4"/>
  <c r="AJ42" i="3" l="1"/>
  <c r="AJ43" i="3" s="1"/>
  <c r="AJ35" i="3"/>
  <c r="AJ36" i="3" s="1"/>
  <c r="AJ21" i="3"/>
  <c r="AJ22" i="3" s="1"/>
  <c r="AJ14" i="3"/>
  <c r="AJ15" i="3" s="1"/>
  <c r="AG38" i="3"/>
  <c r="AG39" i="3" s="1"/>
  <c r="AG31" i="3"/>
  <c r="AG32" i="3" s="1"/>
  <c r="AG24" i="3"/>
  <c r="AG25" i="3" s="1"/>
  <c r="X38" i="3"/>
  <c r="X39" i="3" s="1"/>
  <c r="X31" i="3"/>
  <c r="X32" i="3" s="1"/>
  <c r="R41" i="3"/>
  <c r="R34" i="3"/>
  <c r="R35" i="3" s="1"/>
  <c r="O16" i="3"/>
  <c r="O17" i="3" s="1"/>
  <c r="L40" i="3"/>
  <c r="L41" i="3" s="1"/>
  <c r="F38" i="3"/>
  <c r="AJ29" i="3"/>
  <c r="U14" i="3"/>
  <c r="I15" i="3"/>
  <c r="F39" i="3"/>
  <c r="AJ46" i="3" l="1"/>
  <c r="AL47" i="3"/>
  <c r="AL5" i="3" l="1"/>
  <c r="W10" i="3" l="1"/>
  <c r="AA43" i="3" l="1"/>
  <c r="AA36" i="3"/>
  <c r="X24" i="3"/>
  <c r="U41" i="3"/>
  <c r="U34" i="3"/>
  <c r="U27" i="3"/>
  <c r="U20" i="3"/>
  <c r="R27" i="3"/>
  <c r="R20" i="3"/>
  <c r="O44" i="3"/>
  <c r="O37" i="3"/>
  <c r="O30" i="3"/>
  <c r="O23" i="3"/>
  <c r="L33" i="3"/>
  <c r="L26" i="3"/>
  <c r="L19" i="3"/>
  <c r="I42" i="3"/>
  <c r="AD40" i="3"/>
  <c r="AD33" i="3"/>
  <c r="AD26" i="3"/>
  <c r="AD19" i="3"/>
  <c r="F17" i="3"/>
  <c r="AA15" i="3"/>
  <c r="X17" i="3"/>
  <c r="I28" i="3"/>
  <c r="C40" i="3"/>
  <c r="I21" i="3"/>
  <c r="C26" i="3"/>
  <c r="F24" i="3"/>
  <c r="C33" i="3"/>
  <c r="AG17" i="3"/>
  <c r="AA22" i="3"/>
  <c r="F31" i="3"/>
  <c r="C19" i="3"/>
  <c r="I35" i="3"/>
  <c r="W5" i="3"/>
  <c r="W6" i="3"/>
  <c r="W7" i="3"/>
  <c r="W8" i="3"/>
  <c r="W9" i="3"/>
  <c r="AD39" i="3" l="1"/>
  <c r="AD32" i="3"/>
  <c r="AD25" i="3"/>
  <c r="AD18" i="3"/>
  <c r="F16" i="3"/>
  <c r="X16" i="3"/>
  <c r="I27" i="3"/>
  <c r="AG16" i="3"/>
  <c r="I20" i="3"/>
  <c r="F30" i="3"/>
  <c r="F23" i="3"/>
  <c r="C39" i="3"/>
  <c r="C32" i="3"/>
  <c r="C25" i="3"/>
  <c r="C18" i="3"/>
  <c r="U40" i="3"/>
  <c r="X23" i="3"/>
  <c r="R26" i="3"/>
  <c r="L32" i="3"/>
  <c r="R19" i="3"/>
  <c r="L25" i="3"/>
  <c r="AA42" i="3"/>
  <c r="O43" i="3"/>
  <c r="AA35" i="3"/>
  <c r="U33" i="3"/>
  <c r="O36" i="3"/>
  <c r="I41" i="3"/>
  <c r="U26" i="3"/>
  <c r="O29" i="3"/>
  <c r="I34" i="3"/>
  <c r="U19" i="3"/>
  <c r="O22" i="3"/>
  <c r="L18" i="3"/>
  <c r="AA31" i="3"/>
  <c r="U43" i="3"/>
  <c r="U36" i="3"/>
  <c r="U29" i="3"/>
  <c r="U22" i="3"/>
  <c r="U15" i="3"/>
  <c r="R22" i="3"/>
  <c r="R15" i="3"/>
  <c r="O39" i="3"/>
  <c r="O32" i="3"/>
  <c r="O25" i="3"/>
  <c r="O18" i="3"/>
  <c r="L28" i="3"/>
  <c r="L21" i="3"/>
  <c r="L14" i="3"/>
  <c r="I37" i="3"/>
  <c r="I30" i="3"/>
  <c r="AD42" i="3"/>
  <c r="AD35" i="3"/>
  <c r="AD28" i="3"/>
  <c r="AD21" i="3"/>
  <c r="AD27" i="3" s="1"/>
  <c r="AD14" i="3"/>
  <c r="X40" i="3"/>
  <c r="AA17" i="3"/>
  <c r="AA24" i="3"/>
  <c r="C35" i="3"/>
  <c r="I23" i="3"/>
  <c r="C28" i="3"/>
  <c r="F19" i="3"/>
  <c r="I16" i="3"/>
  <c r="C42" i="3"/>
  <c r="C21" i="3"/>
  <c r="F26" i="3"/>
  <c r="C14" i="3"/>
  <c r="X43" i="3"/>
  <c r="F15" i="3"/>
  <c r="AA20" i="3"/>
  <c r="X15" i="3"/>
  <c r="I26" i="3"/>
  <c r="AG15" i="3"/>
  <c r="I19" i="3"/>
  <c r="F29" i="3"/>
  <c r="F22" i="3"/>
  <c r="C38" i="3"/>
  <c r="C31" i="3"/>
  <c r="C24" i="3"/>
  <c r="C17" i="3"/>
  <c r="AA41" i="3"/>
  <c r="AA34" i="3"/>
  <c r="X22" i="3"/>
  <c r="U39" i="3"/>
  <c r="U32" i="3"/>
  <c r="U25" i="3"/>
  <c r="U18" i="3"/>
  <c r="R25" i="3"/>
  <c r="R18" i="3"/>
  <c r="O42" i="3"/>
  <c r="O35" i="3"/>
  <c r="O28" i="3"/>
  <c r="O21" i="3"/>
  <c r="L31" i="3"/>
  <c r="L24" i="3"/>
  <c r="L17" i="3"/>
  <c r="I40" i="3"/>
  <c r="I33" i="3"/>
  <c r="AD24" i="3"/>
  <c r="AD17" i="3"/>
  <c r="AD38" i="3"/>
  <c r="AD31" i="3"/>
  <c r="AG14" i="3"/>
  <c r="X42" i="3"/>
  <c r="AA19" i="3"/>
  <c r="I18" i="3"/>
  <c r="F28" i="3"/>
  <c r="F21" i="3"/>
  <c r="C37" i="3"/>
  <c r="C30" i="3"/>
  <c r="C23" i="3"/>
  <c r="C16" i="3"/>
  <c r="AA40" i="3"/>
  <c r="AA33" i="3"/>
  <c r="AA26" i="3"/>
  <c r="X21" i="3"/>
  <c r="U38" i="3"/>
  <c r="U31" i="3"/>
  <c r="U24" i="3"/>
  <c r="U17" i="3"/>
  <c r="R24" i="3"/>
  <c r="R17" i="3"/>
  <c r="O41" i="3"/>
  <c r="O34" i="3"/>
  <c r="O27" i="3"/>
  <c r="O20" i="3"/>
  <c r="L30" i="3"/>
  <c r="L23" i="3"/>
  <c r="L16" i="3"/>
  <c r="I39" i="3"/>
  <c r="I32" i="3"/>
  <c r="AD37" i="3"/>
  <c r="AD30" i="3"/>
  <c r="AD23" i="3"/>
  <c r="AD16" i="3"/>
  <c r="F14" i="3"/>
  <c r="I25" i="3"/>
  <c r="X14" i="3"/>
  <c r="AA18" i="3"/>
  <c r="U44" i="3"/>
  <c r="AD43" i="3"/>
  <c r="AA39" i="3"/>
  <c r="X20" i="3"/>
  <c r="X25" i="3" s="1"/>
  <c r="I17" i="3"/>
  <c r="F27" i="3"/>
  <c r="F20" i="3"/>
  <c r="C36" i="3"/>
  <c r="C29" i="3"/>
  <c r="C22" i="3"/>
  <c r="C15" i="3"/>
  <c r="AA32" i="3"/>
  <c r="AA25" i="3"/>
  <c r="U37" i="3"/>
  <c r="U30" i="3"/>
  <c r="U23" i="3"/>
  <c r="U16" i="3"/>
  <c r="R23" i="3"/>
  <c r="R16" i="3"/>
  <c r="O40" i="3"/>
  <c r="O33" i="3"/>
  <c r="O26" i="3"/>
  <c r="O19" i="3"/>
  <c r="L29" i="3"/>
  <c r="L22" i="3"/>
  <c r="L15" i="3"/>
  <c r="I38" i="3"/>
  <c r="I31" i="3"/>
  <c r="AD36" i="3"/>
  <c r="AD29" i="3"/>
  <c r="AD22" i="3"/>
  <c r="AD15" i="3"/>
  <c r="C43" i="3"/>
  <c r="X41" i="3"/>
  <c r="AL9" i="3"/>
  <c r="AL7" i="3"/>
  <c r="F18" i="3" l="1"/>
  <c r="AG46" i="3"/>
  <c r="R14" i="3"/>
  <c r="U42" i="3"/>
  <c r="AD34" i="3"/>
  <c r="C27" i="3"/>
  <c r="I22" i="3"/>
  <c r="O24" i="3"/>
  <c r="C20" i="3"/>
  <c r="C34" i="3"/>
  <c r="I29" i="3"/>
  <c r="AA44" i="3"/>
  <c r="AA30" i="3"/>
  <c r="AD41" i="3"/>
  <c r="L34" i="3"/>
  <c r="R28" i="3"/>
  <c r="AA37" i="3"/>
  <c r="F32" i="3"/>
  <c r="C41" i="3"/>
  <c r="L27" i="3"/>
  <c r="R46" i="3"/>
  <c r="R21" i="3"/>
  <c r="AA23" i="3"/>
  <c r="O46" i="3"/>
  <c r="AA46" i="3"/>
  <c r="F25" i="3"/>
  <c r="AA16" i="3"/>
  <c r="I36" i="3"/>
  <c r="O31" i="3"/>
  <c r="U28" i="3"/>
  <c r="L46" i="3"/>
  <c r="L20" i="3"/>
  <c r="F46" i="3"/>
  <c r="X18" i="3"/>
  <c r="W52" i="3" s="1"/>
  <c r="I46" i="3"/>
  <c r="AG18" i="3"/>
  <c r="U21" i="3"/>
  <c r="U46" i="3"/>
  <c r="X46" i="3"/>
  <c r="C46" i="3"/>
  <c r="AD46" i="3"/>
  <c r="AD20" i="3"/>
  <c r="I43" i="3"/>
  <c r="O38" i="3"/>
  <c r="U35" i="3"/>
  <c r="Q52" i="3"/>
  <c r="K2" i="3"/>
  <c r="K52" i="3" l="1"/>
  <c r="E52" i="3"/>
  <c r="N52" i="3"/>
  <c r="H52" i="3"/>
  <c r="T52" i="3"/>
  <c r="B52" i="3"/>
  <c r="AL46" i="3"/>
  <c r="B60" i="4"/>
  <c r="W11" i="3" l="1"/>
  <c r="AI52" i="3" l="1"/>
  <c r="AC52" i="3" l="1"/>
  <c r="AF52" i="3"/>
  <c r="Z52" i="3"/>
  <c r="AF54" i="3" l="1"/>
  <c r="AF53" i="3" s="1"/>
  <c r="AL52" i="3"/>
  <c r="AL4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Aurélie Binard</author>
    <author>Aurélie Binard2</author>
  </authors>
  <commentList>
    <comment ref="A14" authorId="0" shapeId="0" xr:uid="{00000000-0006-0000-0000-000001000000}">
      <text>
        <r>
          <rPr>
            <b/>
            <sz val="9"/>
            <color indexed="81"/>
            <rFont val="Tahoma"/>
            <family val="2"/>
          </rPr>
          <t>Aurélie Binard:</t>
        </r>
        <r>
          <rPr>
            <sz val="9"/>
            <color indexed="81"/>
            <rFont val="Tahoma"/>
            <family val="2"/>
          </rPr>
          <t xml:space="preserve">
</t>
        </r>
        <r>
          <rPr>
            <sz val="9"/>
            <color indexed="81"/>
            <rFont val="Calibri"/>
            <family val="2"/>
          </rPr>
          <t>Pour vous aider à compléter votre planning, n'oubliez pas de lire les informations ci-dessous !</t>
        </r>
      </text>
    </comment>
    <comment ref="H14" authorId="1" shapeId="0" xr:uid="{E25947CC-76FB-4A51-ADB1-BF5A3FCF9487}">
      <text>
        <r>
          <rPr>
            <b/>
            <sz val="9"/>
            <color indexed="81"/>
            <rFont val="Tahoma"/>
            <family val="2"/>
          </rPr>
          <t>Aurélie Binard2:</t>
        </r>
        <r>
          <rPr>
            <sz val="9"/>
            <color indexed="81"/>
            <rFont val="Tahoma"/>
            <family val="2"/>
          </rPr>
          <t xml:space="preserve">
</t>
        </r>
        <r>
          <rPr>
            <u/>
            <sz val="9"/>
            <color indexed="81"/>
            <rFont val="Tahoma"/>
            <family val="2"/>
          </rPr>
          <t>Si année complète</t>
        </r>
        <r>
          <rPr>
            <sz val="9"/>
            <color indexed="81"/>
            <rFont val="Tahoma"/>
            <family val="2"/>
          </rPr>
          <t xml:space="preserve"> : indiquer 36 ou 51
</t>
        </r>
        <r>
          <rPr>
            <u/>
            <sz val="9"/>
            <color indexed="81"/>
            <rFont val="Tahoma"/>
            <family val="2"/>
          </rPr>
          <t>Si embauche en cours d'année</t>
        </r>
        <r>
          <rPr>
            <sz val="9"/>
            <color indexed="81"/>
            <rFont val="Tahoma"/>
            <family val="2"/>
          </rPr>
          <t xml:space="preserve"> : calculer le nombre de jours calendaires de la période / 7 jours / 4 périodes x 3 (si 36 CP) ou 4,25 (si 51 CP)
Ex : Embauche CDI 36 jours de CP au 18/11/24 : calcul nombre de CP proratisé = 287 / 7 / 4 x 3 = 31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Aurelie Binard</author>
    <author>Aurélie Binard2</author>
  </authors>
  <commentList>
    <comment ref="E5" authorId="0" shapeId="0" xr:uid="{00000000-0006-0000-0100-000001000000}">
      <text>
        <r>
          <rPr>
            <b/>
            <sz val="9"/>
            <color indexed="81"/>
            <rFont val="Tahoma"/>
            <family val="2"/>
          </rPr>
          <t xml:space="preserve">Aurelie Binard:
</t>
        </r>
        <r>
          <rPr>
            <sz val="9"/>
            <color indexed="81"/>
            <rFont val="Tahoma"/>
            <family val="2"/>
          </rPr>
          <t xml:space="preserve">Indiquer les horaires </t>
        </r>
        <r>
          <rPr>
            <b/>
            <sz val="9"/>
            <color indexed="81"/>
            <rFont val="Tahoma"/>
            <family val="2"/>
          </rPr>
          <t xml:space="preserve">en centièmes
</t>
        </r>
        <r>
          <rPr>
            <sz val="9"/>
            <color indexed="81"/>
            <rFont val="Tahoma"/>
            <family val="2"/>
          </rPr>
          <t xml:space="preserve">
Pour rappel (réforme du temps partiel) : prévoir une seule interruption d'activité par jour qui ne peut être d'une durée supérieure à 2 heures</t>
        </r>
      </text>
    </comment>
    <comment ref="AG19" authorId="1" shapeId="0" xr:uid="{00000000-0006-0000-0100-000002000000}">
      <text>
        <r>
          <rPr>
            <b/>
            <sz val="9"/>
            <color indexed="81"/>
            <rFont val="Tahoma"/>
            <family val="2"/>
          </rPr>
          <t>Aurélie Binard2:</t>
        </r>
        <r>
          <rPr>
            <sz val="9"/>
            <color indexed="81"/>
            <rFont val="Tahoma"/>
            <family val="2"/>
          </rPr>
          <t xml:space="preserve">
Positionner 4 semaines consécutives de congés payés, soit 24 jours ouvrables maximum sur juillet et août (et le reste des CP sur les autres vacances scolaires).
Pour rappel, les CP doivent débuter par un jour habituellement travaillé. Les CP se décomptent en jours ouvrables (jusqu'au samedi inclus).</t>
        </r>
      </text>
    </comment>
    <comment ref="AA28" authorId="1" shapeId="0" xr:uid="{00000000-0006-0000-0100-000003000000}">
      <text>
        <r>
          <rPr>
            <b/>
            <sz val="9"/>
            <color indexed="81"/>
            <rFont val="Tahoma"/>
            <family val="2"/>
          </rPr>
          <t>Aurélie Binard2:</t>
        </r>
        <r>
          <rPr>
            <sz val="9"/>
            <color indexed="81"/>
            <rFont val="Tahoma"/>
            <family val="2"/>
          </rPr>
          <t xml:space="preserve">
Absence des élèves mais possibilité de postionner des heures pour les salariés</t>
        </r>
      </text>
    </comment>
    <comment ref="F33" authorId="1" shapeId="0" xr:uid="{00000000-0006-0000-0100-000004000000}">
      <text>
        <r>
          <rPr>
            <b/>
            <sz val="9"/>
            <color indexed="81"/>
            <rFont val="Tahoma"/>
            <family val="2"/>
          </rPr>
          <t>Aurélie Binard2:</t>
        </r>
        <r>
          <rPr>
            <sz val="9"/>
            <color indexed="81"/>
            <rFont val="Tahoma"/>
            <family val="2"/>
          </rPr>
          <t xml:space="preserve">
Commencer à positionner les CP d'été (4 semaines consécutives), puis remonter sur les vacances de Printemps, Hiver, Noël ; pour finir par les vacances de la Toussaint.</t>
        </r>
      </text>
    </comment>
  </commentList>
</comments>
</file>

<file path=xl/sharedStrings.xml><?xml version="1.0" encoding="utf-8"?>
<sst xmlns="http://schemas.openxmlformats.org/spreadsheetml/2006/main" count="504" uniqueCount="112">
  <si>
    <t>MODE D'EMPLOI DU CALENDRIER 2025/2026</t>
  </si>
  <si>
    <r>
      <t xml:space="preserve">ATTENTION : </t>
    </r>
    <r>
      <rPr>
        <b/>
        <i/>
        <u/>
        <sz val="12"/>
        <color theme="3"/>
        <rFont val="Calibri"/>
        <family val="2"/>
      </rPr>
      <t>PRENDRE CONNAISSANCE DES PARTICULARITES CI-DESSOUS AVANT DE COMMENCER LE CALENDRIER</t>
    </r>
  </si>
  <si>
    <t>(NB : pensez à "ENREGISTRER SOUS" ce document en indiquant le nom du salarié et en choisissant le chemin sur votre ordinateur)</t>
  </si>
  <si>
    <t>1° Compléter les renseignements du salarié dans le tableau de calcul ci-dessous (cellules en jaune).</t>
  </si>
  <si>
    <t>CALCUL DU NOMBRE D'HEURES A REALISER SUR L'ANNEE SCOLAIRE</t>
  </si>
  <si>
    <t>Nom et prénom du salarié</t>
  </si>
  <si>
    <t xml:space="preserve">Horaire annuel rémunéré sur la période* </t>
  </si>
  <si>
    <t>Nombre CP
(en jours)</t>
  </si>
  <si>
    <t xml:space="preserve">Horaire temps
de travail effectif </t>
  </si>
  <si>
    <t>Horaire temps
de travail effectif 
incluant la journée
de solidarité</t>
  </si>
  <si>
    <t>Nombre CP proratisé 
à indiquer sur le planning</t>
  </si>
  <si>
    <t>(* correspond à l'horaire rémunéré de la période jusqu'au 31/08/26)</t>
  </si>
  <si>
    <t>Le nombre d'heures à réaliser sur l'année 2025/2026 de votre salarié sera reporté directement dans l'onglet "CALENDRIER".</t>
  </si>
  <si>
    <t>Pauses</t>
  </si>
  <si>
    <t xml:space="preserve">Les pauses à l'intérieur de l'établissement sont fixées par l'employeur. </t>
  </si>
  <si>
    <t>La pause d'une durée inférieure ou égale à 10 minutes est considérée comme temps de travail effectif pour le calcul de la rémunération.</t>
  </si>
  <si>
    <r>
      <t xml:space="preserve">Toute période de travail d'au moins 6 heures </t>
    </r>
    <r>
      <rPr>
        <b/>
        <u/>
        <sz val="11"/>
        <color theme="1"/>
        <rFont val="Calibri"/>
        <family val="2"/>
        <scheme val="minor"/>
      </rPr>
      <t>incluant un moment de repas</t>
    </r>
    <r>
      <rPr>
        <sz val="11"/>
        <color theme="1"/>
        <rFont val="Calibri"/>
        <family val="2"/>
        <scheme val="minor"/>
      </rPr>
      <t xml:space="preserve"> doit être interrompue, sauf accord écrit entre le salarié et</t>
    </r>
  </si>
  <si>
    <t>l'employeur, par une pause de trois-quarts d'heure au moins permettant de prendre ce repas.</t>
  </si>
  <si>
    <t>Les personnels participant à la prise du repas des élèves de maternelle dans le cadre de leur mission éducative bénéficient quant à eux</t>
  </si>
  <si>
    <r>
      <t xml:space="preserve">d'une demi-heure pour prendre leur repas. Dans ce cas, cette pause est considérée comme temps de travail effectif. </t>
    </r>
    <r>
      <rPr>
        <b/>
        <sz val="11"/>
        <color theme="1"/>
        <rFont val="Calibri"/>
        <family val="2"/>
        <scheme val="minor"/>
      </rPr>
      <t>Cette pause est</t>
    </r>
  </si>
  <si>
    <r>
      <rPr>
        <b/>
        <sz val="11"/>
        <color theme="1"/>
        <rFont val="Calibri"/>
        <family val="2"/>
        <scheme val="minor"/>
      </rPr>
      <t xml:space="preserve">rémunérée </t>
    </r>
    <r>
      <rPr>
        <b/>
        <u/>
        <sz val="11"/>
        <color theme="1"/>
        <rFont val="Calibri"/>
        <family val="2"/>
        <scheme val="minor"/>
      </rPr>
      <t>seulement et seulement si</t>
    </r>
    <r>
      <rPr>
        <b/>
        <sz val="11"/>
        <color theme="1"/>
        <rFont val="Calibri"/>
        <family val="2"/>
        <scheme val="minor"/>
      </rPr>
      <t xml:space="preserve"> l'interruption d'activité est de 30 minutes.</t>
    </r>
  </si>
  <si>
    <t>Accord sur le temps partiel</t>
  </si>
  <si>
    <t>• prévoir une seule interruption d'activité par jour, ne pouvant être d'une durée supérieure à 2 heures (tous les salariés à temps partiel).</t>
  </si>
  <si>
    <r>
      <t xml:space="preserve">• </t>
    </r>
    <r>
      <rPr>
        <sz val="11"/>
        <color theme="1"/>
        <rFont val="Calibri"/>
        <family val="2"/>
        <scheme val="minor"/>
      </rPr>
      <t>regrouper le temps de travail par demi-journées dans la limite de 6 par semaine (les salariés dont la durée du travail est inférieure</t>
    </r>
  </si>
  <si>
    <t>à la durée minimale de travail fixé par l'article L. 3123-27, soit 24 heures hebdomadaires de moyenne).</t>
  </si>
  <si>
    <r>
      <t xml:space="preserve">Les salariés dont la </t>
    </r>
    <r>
      <rPr>
        <u/>
        <sz val="11"/>
        <color theme="1"/>
        <rFont val="Calibri"/>
        <family val="2"/>
        <scheme val="minor"/>
      </rPr>
      <t>durée du travail annualisée est inférieure à la durée minimale de travail</t>
    </r>
    <r>
      <rPr>
        <sz val="11"/>
        <color theme="1"/>
        <rFont val="Calibri"/>
        <family val="2"/>
        <scheme val="minor"/>
      </rPr>
      <t xml:space="preserve"> fixée par l'article L.3123-27 (soit </t>
    </r>
    <r>
      <rPr>
        <b/>
        <sz val="11"/>
        <color theme="1"/>
        <rFont val="Calibri"/>
        <family val="2"/>
        <scheme val="minor"/>
      </rPr>
      <t xml:space="preserve">24 heures </t>
    </r>
  </si>
  <si>
    <r>
      <rPr>
        <b/>
        <sz val="11"/>
        <color theme="1"/>
        <rFont val="Calibri"/>
        <family val="2"/>
        <scheme val="minor"/>
      </rPr>
      <t>hebdomadaires de moyenne</t>
    </r>
    <r>
      <rPr>
        <sz val="11"/>
        <color theme="1"/>
        <rFont val="Calibri"/>
        <family val="2"/>
        <scheme val="minor"/>
      </rPr>
      <t xml:space="preserve">) bénéficient de 4 semaines à 0 h par an. </t>
    </r>
    <r>
      <rPr>
        <b/>
        <sz val="11"/>
        <rFont val="Calibri"/>
        <family val="2"/>
        <scheme val="minor"/>
      </rPr>
      <t xml:space="preserve">Deux de ces semaines devront être accolées aux congés payés </t>
    </r>
    <r>
      <rPr>
        <b/>
        <sz val="11"/>
        <color theme="1"/>
        <rFont val="Calibri"/>
        <family val="2"/>
        <scheme val="minor"/>
      </rPr>
      <t>pris</t>
    </r>
  </si>
  <si>
    <r>
      <rPr>
        <b/>
        <sz val="11"/>
        <color theme="1"/>
        <rFont val="Calibri"/>
        <family val="2"/>
        <scheme val="minor"/>
      </rPr>
      <t xml:space="preserve">pendant la période de </t>
    </r>
    <r>
      <rPr>
        <b/>
        <u/>
        <sz val="11"/>
        <color theme="1"/>
        <rFont val="Calibri"/>
        <family val="2"/>
        <scheme val="minor"/>
      </rPr>
      <t>fermeture estivale</t>
    </r>
    <r>
      <rPr>
        <b/>
        <sz val="11"/>
        <color theme="1"/>
        <rFont val="Calibri"/>
        <family val="2"/>
        <scheme val="minor"/>
      </rPr>
      <t xml:space="preserve"> de l'établissement. </t>
    </r>
  </si>
  <si>
    <t>La durée hebdomadaire moyenne est précisée dans l'article "CONGES PAYES" des contrats et avenants des salariés.</t>
  </si>
  <si>
    <t>Congés payés</t>
  </si>
  <si>
    <r>
      <t xml:space="preserve">• prévoir </t>
    </r>
    <r>
      <rPr>
        <b/>
        <sz val="11"/>
        <rFont val="Calibri"/>
        <family val="2"/>
        <scheme val="minor"/>
      </rPr>
      <t>4 semaines consécutives de congés payés</t>
    </r>
    <r>
      <rPr>
        <sz val="11"/>
        <rFont val="Calibri"/>
        <family val="2"/>
        <scheme val="minor"/>
      </rPr>
      <t xml:space="preserve"> pendant les vacances scolaires d'été  </t>
    </r>
  </si>
  <si>
    <r>
      <t>(</t>
    </r>
    <r>
      <rPr>
        <b/>
        <u/>
        <sz val="11"/>
        <rFont val="Calibri"/>
        <family val="2"/>
        <scheme val="minor"/>
      </rPr>
      <t>Pour rappel</t>
    </r>
    <r>
      <rPr>
        <sz val="11"/>
        <rFont val="Calibri"/>
        <family val="2"/>
        <scheme val="minor"/>
      </rPr>
      <t xml:space="preserve"> : les CP doivent débuter par un jour habituellement travaillé et ne doivent pas dépasser 24 jours l'été)</t>
    </r>
  </si>
  <si>
    <t>2° Renseigner dans l'onglet "CALENDRIER" la répartition hebdomadaire de votre salarié.</t>
  </si>
  <si>
    <r>
      <t xml:space="preserve">Attention, il faut penser à convertir les minutes en centièmes. Vous pouvez utiliser le convertisseur ci-dessous en renseignant la </t>
    </r>
    <r>
      <rPr>
        <b/>
        <sz val="11"/>
        <color theme="1"/>
        <rFont val="Calibri"/>
        <family val="2"/>
        <scheme val="minor"/>
      </rPr>
      <t>cellule rose</t>
    </r>
    <r>
      <rPr>
        <sz val="11"/>
        <color theme="1"/>
        <rFont val="Calibri"/>
        <family val="2"/>
        <scheme val="minor"/>
      </rPr>
      <t>.</t>
    </r>
  </si>
  <si>
    <t>ex : si votre salarié commence à 8H30min, il faut renseigner 8,50.</t>
  </si>
  <si>
    <t>Convertisseur en centièmes :</t>
  </si>
  <si>
    <t>Minutes</t>
  </si>
  <si>
    <t>Centièmes</t>
  </si>
  <si>
    <t>3° Compléter dans le calendrier le nombre d'heures effectuées réellement semaine par semaine.</t>
  </si>
  <si>
    <t xml:space="preserve">Le reliquat d'heures est indiqué dans la cellule "différence". </t>
  </si>
  <si>
    <t xml:space="preserve">* Si le nombre est négatif, il faut prévoir du travail pendant les vacances. </t>
  </si>
  <si>
    <t xml:space="preserve">* Si le nombre est positif, il faut prévoir le paiement des heures. </t>
  </si>
  <si>
    <t>4° Indiquer les congés payés.</t>
  </si>
  <si>
    <t>Commencer par positionner les CP sur les vacances d'été (4 semaines consécutives : 23 ou 24 jours de CP maximum, sauf accord entre les parties),</t>
  </si>
  <si>
    <t>Positionner ensuite les CP en remontant dans le temps : vacances de Printemps, vacances d'Hiver, vacances de Noël puis vacances de la Toussaint.</t>
  </si>
  <si>
    <r>
      <t xml:space="preserve">Pour les périodes non travaillées qui ne sont pas des congés payés, indiquer </t>
    </r>
    <r>
      <rPr>
        <b/>
        <sz val="11"/>
        <color rgb="FFFF0000"/>
        <rFont val="Calibri"/>
        <family val="2"/>
        <scheme val="minor"/>
      </rPr>
      <t>0 H</t>
    </r>
    <r>
      <rPr>
        <b/>
        <sz val="11"/>
        <color theme="1"/>
        <rFont val="Calibri"/>
        <family val="2"/>
        <scheme val="minor"/>
      </rPr>
      <t xml:space="preserve"> </t>
    </r>
  </si>
  <si>
    <r>
      <t xml:space="preserve">Les congés payés se calculent en </t>
    </r>
    <r>
      <rPr>
        <b/>
        <sz val="11"/>
        <color theme="1"/>
        <rFont val="Calibri"/>
        <family val="2"/>
        <scheme val="minor"/>
      </rPr>
      <t>jours ouvrables</t>
    </r>
    <r>
      <rPr>
        <sz val="11"/>
        <color theme="1"/>
        <rFont val="Calibri"/>
        <family val="2"/>
        <scheme val="minor"/>
      </rPr>
      <t xml:space="preserve"> (6 jours/semaine). Seuls les dimanches et les jours fériés ne sont pas des jours ouvrables.</t>
    </r>
  </si>
  <si>
    <t>Le 1er jour à décompter est le 1er jour qui aurait été normalement travaillé si le salarié n'était pas parti en congés.</t>
  </si>
  <si>
    <t>(ex : si le salarié ne travaille pas le mercredi, il faut entamer la période de CP le jeudi).</t>
  </si>
  <si>
    <r>
      <t xml:space="preserve">Si le nombre de congés n'est pas correct, il y aura un message </t>
    </r>
    <r>
      <rPr>
        <b/>
        <sz val="11"/>
        <color rgb="FFFF0000"/>
        <rFont val="Calibri"/>
        <family val="2"/>
        <scheme val="minor"/>
      </rPr>
      <t>"ERREUR"</t>
    </r>
    <r>
      <rPr>
        <sz val="11"/>
        <color theme="1"/>
        <rFont val="Calibri"/>
        <family val="2"/>
        <scheme val="minor"/>
      </rPr>
      <t xml:space="preserve">. Il faudra donc l'ajuster afin de totaliser le nombre exact </t>
    </r>
  </si>
  <si>
    <t>(cf tableau de calcul, le nombre de CP est indiqué).</t>
  </si>
  <si>
    <t>5° Signatures.</t>
  </si>
  <si>
    <r>
      <t xml:space="preserve">Penser à retourner un </t>
    </r>
    <r>
      <rPr>
        <b/>
        <i/>
        <u/>
        <sz val="11"/>
        <rFont val="Calibri"/>
        <family val="2"/>
        <scheme val="minor"/>
      </rPr>
      <t xml:space="preserve">exemplaire signé </t>
    </r>
    <r>
      <rPr>
        <i/>
        <sz val="11"/>
        <rFont val="Calibri"/>
        <family val="2"/>
        <scheme val="minor"/>
      </rPr>
      <t>à l'UDOGEC.</t>
    </r>
  </si>
  <si>
    <t>ANNEXE au CONTRAT de TRAVAIL de :</t>
  </si>
  <si>
    <t>MATIN</t>
  </si>
  <si>
    <t>PAUSE CONSIDEREE
TPS TRAVAIL EFFECTIF
(cf, ONGLET NOTICE)</t>
  </si>
  <si>
    <t>APRES-MIDI</t>
  </si>
  <si>
    <t>TOTAL</t>
  </si>
  <si>
    <t>Lundi</t>
  </si>
  <si>
    <t>de</t>
  </si>
  <si>
    <t>à</t>
  </si>
  <si>
    <t>Horaire annuel rémunéré :</t>
  </si>
  <si>
    <t>Mardi</t>
  </si>
  <si>
    <t>Mercredi</t>
  </si>
  <si>
    <t>Temps de travail effectif :</t>
  </si>
  <si>
    <t>Jeudi</t>
  </si>
  <si>
    <t>Vendredi</t>
  </si>
  <si>
    <t>Temps de travail effectif incluant la solidarité :</t>
  </si>
  <si>
    <t>Samedi</t>
  </si>
  <si>
    <t>A REALISER</t>
  </si>
  <si>
    <t>SEPTEMBRE</t>
  </si>
  <si>
    <t>OCTOBRE</t>
  </si>
  <si>
    <t>NOVEMBRE</t>
  </si>
  <si>
    <t>DECEMBRE</t>
  </si>
  <si>
    <t>JANVIER</t>
  </si>
  <si>
    <t>FEVRIER</t>
  </si>
  <si>
    <t>MARS</t>
  </si>
  <si>
    <t>AVRIL</t>
  </si>
  <si>
    <t xml:space="preserve">MAI </t>
  </si>
  <si>
    <t>JUIN</t>
  </si>
  <si>
    <t>JUILLET</t>
  </si>
  <si>
    <t>AOUT</t>
  </si>
  <si>
    <t>L</t>
  </si>
  <si>
    <t>Me</t>
  </si>
  <si>
    <t>S</t>
  </si>
  <si>
    <t>Toussaint</t>
  </si>
  <si>
    <t>J</t>
  </si>
  <si>
    <t>Jour de l'an</t>
  </si>
  <si>
    <t>D</t>
  </si>
  <si>
    <t>V</t>
  </si>
  <si>
    <t>Fête travail</t>
  </si>
  <si>
    <t>M</t>
  </si>
  <si>
    <t>Pâques</t>
  </si>
  <si>
    <t>Victoire 1945</t>
  </si>
  <si>
    <t>Armistice</t>
  </si>
  <si>
    <t>Ascension</t>
  </si>
  <si>
    <t>Fête Nat.</t>
  </si>
  <si>
    <t>Assomption</t>
  </si>
  <si>
    <t>Noël</t>
  </si>
  <si>
    <t>Pentecôte</t>
  </si>
  <si>
    <t>TOTAL heures prévues</t>
  </si>
  <si>
    <t>TOTAL heures réalisées</t>
  </si>
  <si>
    <t>(si différence positive, prévoir le paiement des heures)</t>
  </si>
  <si>
    <t>TOTAL CP</t>
  </si>
  <si>
    <t>Légende</t>
  </si>
  <si>
    <t xml:space="preserve">0 = jour ouvrable à 0 h </t>
  </si>
  <si>
    <t>A………………………………………………., le ……………………………..</t>
  </si>
  <si>
    <r>
      <t xml:space="preserve">CP = congés payés </t>
    </r>
    <r>
      <rPr>
        <i/>
        <sz val="11"/>
        <color rgb="FFFF0000"/>
        <rFont val="Calibri"/>
        <family val="2"/>
        <scheme val="minor"/>
      </rPr>
      <t/>
    </r>
  </si>
  <si>
    <t>Bon pour accord :</t>
  </si>
  <si>
    <t>Le salarié</t>
  </si>
  <si>
    <t>L'employeur</t>
  </si>
  <si>
    <t>Nombre 
de 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</si>
</sst>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rgb="FFFF0000"/>
      <name val="Calibri"/>
      <family val="2"/>
      <scheme val="minor"/>
    </font>
    <font>
      <b/>
      <i/>
      <sz val="10"/>
      <color rgb="FFFF0000"/>
      <name val="Comic Sans MS"/>
      <family val="4"/>
    </font>
    <font>
      <sz val="11"/>
      <name val="Calibri"/>
      <family val="2"/>
      <scheme val="minor"/>
    </font>
    <font>
      <i/>
      <sz val="9"/>
      <color theme="1"/>
      <name val="Calibri"/>
      <family val="2"/>
      <scheme val="minor"/>
    </font>
    <font>
      <sz val="9"/>
      <color indexed="81"/>
      <name val="Tahoma"/>
      <family val="2"/>
    </font>
    <font>
      <b/>
      <sz val="11"/>
      <color theme="3"/>
      <name val="Calibri"/>
      <family val="2"/>
      <scheme val="minor"/>
    </font>
    <font>
      <b/>
      <sz val="9"/>
      <color indexed="81"/>
      <name val="Tahoma"/>
      <family val="2"/>
    </font>
    <font>
      <b/>
      <sz val="11"/>
      <color theme="5" tint="-0.249977111117893"/>
      <name val="Calibri"/>
      <family val="2"/>
      <scheme val="minor"/>
    </font>
    <font>
      <b/>
      <sz val="11"/>
      <color rgb="FFFF0000"/>
      <name val="Calibri"/>
      <family val="2"/>
      <scheme val="minor"/>
    </font>
    <font>
      <sz val="11"/>
      <color theme="3"/>
      <name val="Calibri"/>
      <family val="2"/>
      <scheme val="minor"/>
    </font>
    <font>
      <b/>
      <u/>
      <sz val="11"/>
      <color theme="1"/>
      <name val="Calibri"/>
      <family val="2"/>
      <scheme val="minor"/>
    </font>
    <font>
      <b/>
      <u/>
      <sz val="11"/>
      <color rgb="FFFF0000"/>
      <name val="Calibri"/>
      <family val="2"/>
      <scheme val="minor"/>
    </font>
    <font>
      <b/>
      <i/>
      <sz val="14"/>
      <color rgb="FFFF0000"/>
      <name val="Calibri"/>
      <family val="2"/>
      <scheme val="minor"/>
    </font>
    <font>
      <u/>
      <sz val="11"/>
      <color theme="1"/>
      <name val="Calibri"/>
      <family val="2"/>
      <scheme val="minor"/>
    </font>
    <font>
      <i/>
      <sz val="11"/>
      <name val="Calibri"/>
      <family val="2"/>
      <scheme val="minor"/>
    </font>
    <font>
      <b/>
      <i/>
      <u/>
      <sz val="11"/>
      <name val="Calibri"/>
      <family val="2"/>
      <scheme val="minor"/>
    </font>
    <font>
      <b/>
      <sz val="11"/>
      <color rgb="FF7030A0"/>
      <name val="Calibri"/>
      <family val="2"/>
      <scheme val="minor"/>
    </font>
    <font>
      <b/>
      <i/>
      <sz val="11"/>
      <color rgb="FF7030A0"/>
      <name val="Calibri"/>
      <family val="2"/>
      <scheme val="minor"/>
    </font>
    <font>
      <b/>
      <sz val="11"/>
      <name val="Calibri"/>
      <family val="2"/>
      <scheme val="minor"/>
    </font>
    <font>
      <b/>
      <u/>
      <sz val="11"/>
      <name val="Calibri"/>
      <family val="2"/>
      <scheme val="minor"/>
    </font>
    <font>
      <sz val="11"/>
      <color theme="0"/>
      <name val="Calibri"/>
      <family val="2"/>
      <scheme val="minor"/>
    </font>
    <font>
      <b/>
      <sz val="12"/>
      <color theme="3"/>
      <name val="Calibri"/>
      <family val="2"/>
    </font>
    <font>
      <b/>
      <sz val="12"/>
      <color rgb="FFFF0000"/>
      <name val="Calibri"/>
      <family val="2"/>
    </font>
    <font>
      <b/>
      <i/>
      <sz val="10"/>
      <color theme="5" tint="-0.249977111117893"/>
      <name val="Calibri"/>
      <family val="2"/>
    </font>
    <font>
      <b/>
      <u/>
      <sz val="12"/>
      <color theme="3"/>
      <name val="Calibri"/>
      <family val="2"/>
    </font>
    <font>
      <b/>
      <i/>
      <u/>
      <sz val="12"/>
      <color theme="3"/>
      <name val="Calibri"/>
      <family val="2"/>
    </font>
    <font>
      <b/>
      <i/>
      <sz val="14"/>
      <color theme="5"/>
      <name val="Calibri"/>
      <family val="2"/>
      <scheme val="minor"/>
    </font>
    <font>
      <sz val="9"/>
      <color indexed="81"/>
      <name val="Calibri"/>
      <family val="2"/>
    </font>
    <font>
      <b/>
      <sz val="10"/>
      <color theme="5"/>
      <name val="Calibri"/>
      <family val="2"/>
      <scheme val="minor"/>
    </font>
    <font>
      <b/>
      <i/>
      <sz val="10"/>
      <color theme="5"/>
      <name val="Calibri"/>
      <family val="2"/>
      <scheme val="minor"/>
    </font>
    <font>
      <b/>
      <u/>
      <sz val="12"/>
      <color theme="3"/>
      <name val="Calibri"/>
      <family val="2"/>
      <scheme val="minor"/>
    </font>
    <font>
      <sz val="12"/>
      <name val="Calibri"/>
      <family val="2"/>
      <scheme val="minor"/>
    </font>
    <font>
      <b/>
      <sz val="12"/>
      <name val="Calibri"/>
      <family val="2"/>
      <scheme val="minor"/>
    </font>
    <font>
      <sz val="12"/>
      <color theme="3"/>
      <name val="Calibri"/>
      <family val="2"/>
      <scheme val="minor"/>
    </font>
    <font>
      <sz val="10"/>
      <name val="Calibri"/>
      <family val="2"/>
      <scheme val="minor"/>
    </font>
    <font>
      <b/>
      <sz val="10"/>
      <color rgb="FFFF0000"/>
      <name val="Calibri"/>
      <family val="2"/>
      <scheme val="minor"/>
    </font>
    <font>
      <b/>
      <i/>
      <sz val="10"/>
      <color rgb="FFFF0000"/>
      <name val="Calibri"/>
      <family val="2"/>
      <scheme val="minor"/>
    </font>
    <font>
      <sz val="9"/>
      <color theme="5"/>
      <name val="Calibri"/>
      <family val="2"/>
      <scheme val="minor"/>
    </font>
    <font>
      <b/>
      <sz val="9"/>
      <name val="Calibri"/>
      <family val="2"/>
      <scheme val="minor"/>
    </font>
    <font>
      <b/>
      <sz val="8"/>
      <name val="Calibri"/>
      <family val="2"/>
      <scheme val="minor"/>
    </font>
    <font>
      <sz val="9"/>
      <name val="Calibri"/>
      <family val="2"/>
      <scheme val="minor"/>
    </font>
    <font>
      <b/>
      <sz val="10"/>
      <name val="Calibri"/>
      <family val="2"/>
      <scheme val="minor"/>
    </font>
    <font>
      <sz val="8"/>
      <name val="Calibri"/>
      <family val="2"/>
      <scheme val="minor"/>
    </font>
    <font>
      <b/>
      <sz val="11"/>
      <color theme="5"/>
      <name val="Calibri"/>
      <family val="2"/>
      <scheme val="minor"/>
    </font>
    <font>
      <sz val="10"/>
      <color theme="5"/>
      <name val="Calibri"/>
      <family val="2"/>
      <scheme val="minor"/>
    </font>
    <font>
      <b/>
      <sz val="8"/>
      <color rgb="FFFF0000"/>
      <name val="Calibri"/>
      <family val="2"/>
      <scheme val="minor"/>
    </font>
    <font>
      <i/>
      <u/>
      <sz val="11"/>
      <name val="Calibri"/>
      <family val="2"/>
      <scheme val="minor"/>
    </font>
    <font>
      <b/>
      <i/>
      <sz val="10"/>
      <name val="Calibri"/>
      <family val="2"/>
      <scheme val="minor"/>
    </font>
    <font>
      <sz val="8"/>
      <color rgb="FFFF0000"/>
      <name val="Calibri"/>
      <family val="2"/>
      <scheme val="minor"/>
    </font>
    <font>
      <b/>
      <sz val="7"/>
      <color rgb="FFFF0000"/>
      <name val="Calibri"/>
      <family val="2"/>
      <scheme val="minor"/>
    </font>
    <font>
      <i/>
      <sz val="11"/>
      <color rgb="FFFF0000"/>
      <name val="Calibri"/>
      <family val="2"/>
      <scheme val="minor"/>
    </font>
    <font>
      <i/>
      <sz val="9"/>
      <color rgb="FFFF0000"/>
      <name val="Calibri"/>
      <family val="2"/>
      <scheme val="minor"/>
    </font>
    <font>
      <u/>
      <sz val="9"/>
      <color indexed="81"/>
      <name val="Tahoma"/>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bgColor theme="0"/>
      </patternFill>
    </fill>
    <fill>
      <patternFill patternType="solid">
        <fgColor rgb="FFFFFF99"/>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39997558519241921"/>
        <bgColor indexed="64"/>
      </patternFill>
    </fill>
  </fills>
  <borders count="16">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93">
    <xf numFmtId="0" fontId="0" fillId="0" borderId="0" xfId="0"/>
    <xf numFmtId="0" fontId="0" fillId="0" borderId="0" xfId="0" applyAlignment="1">
      <alignment horizontal="center"/>
    </xf>
    <xf numFmtId="0" fontId="0" fillId="0" borderId="5" xfId="0" applyBorder="1" applyAlignment="1">
      <alignment horizontal="center"/>
    </xf>
    <xf numFmtId="0" fontId="5" fillId="0" borderId="0" xfId="0" applyFont="1" applyAlignment="1">
      <alignment horizontal="center"/>
    </xf>
    <xf numFmtId="0" fontId="9" fillId="0" borderId="0" xfId="0" applyFont="1"/>
    <xf numFmtId="0" fontId="9" fillId="3" borderId="0" xfId="0" applyFont="1" applyFill="1"/>
    <xf numFmtId="0" fontId="11" fillId="0" borderId="0" xfId="0" applyFont="1"/>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2" fontId="0" fillId="3" borderId="5" xfId="0" applyNumberFormat="1" applyFill="1" applyBorder="1" applyAlignment="1">
      <alignment horizontal="center" vertical="center"/>
    </xf>
    <xf numFmtId="2" fontId="0" fillId="0" borderId="5" xfId="0" applyNumberFormat="1" applyBorder="1" applyAlignment="1">
      <alignment horizontal="center" vertical="center"/>
    </xf>
    <xf numFmtId="0" fontId="0" fillId="0" borderId="0" xfId="0" applyAlignment="1">
      <alignment horizontal="center" vertical="center"/>
    </xf>
    <xf numFmtId="0" fontId="3" fillId="0" borderId="0" xfId="0" applyFont="1"/>
    <xf numFmtId="0" fontId="2" fillId="0" borderId="0" xfId="0" applyFont="1"/>
    <xf numFmtId="0" fontId="0" fillId="3" borderId="0" xfId="0" applyFill="1"/>
    <xf numFmtId="0" fontId="14" fillId="0" borderId="0" xfId="0" applyFont="1"/>
    <xf numFmtId="0" fontId="1" fillId="0" borderId="5" xfId="0" applyFont="1" applyBorder="1" applyAlignment="1">
      <alignment horizontal="center"/>
    </xf>
    <xf numFmtId="0" fontId="1" fillId="0" borderId="0" xfId="0" applyFont="1" applyAlignment="1">
      <alignment horizontal="center"/>
    </xf>
    <xf numFmtId="0" fontId="1" fillId="0" borderId="0" xfId="0" applyFont="1"/>
    <xf numFmtId="0" fontId="6" fillId="4" borderId="5" xfId="0" applyFont="1" applyFill="1" applyBorder="1" applyAlignment="1" applyProtection="1">
      <alignment horizontal="center"/>
      <protection locked="0"/>
    </xf>
    <xf numFmtId="0" fontId="6" fillId="3" borderId="0" xfId="0" applyFont="1" applyFill="1" applyAlignment="1">
      <alignment horizontal="center"/>
    </xf>
    <xf numFmtId="0" fontId="15" fillId="3" borderId="0" xfId="0" applyFont="1" applyFill="1"/>
    <xf numFmtId="0" fontId="6" fillId="0" borderId="0" xfId="0" applyFont="1"/>
    <xf numFmtId="0" fontId="18" fillId="0" borderId="0" xfId="0" applyFont="1"/>
    <xf numFmtId="0" fontId="15" fillId="3" borderId="0" xfId="0" applyFont="1" applyFill="1" applyAlignment="1">
      <alignment horizontal="center"/>
    </xf>
    <xf numFmtId="0" fontId="6" fillId="3" borderId="0" xfId="0" applyFont="1" applyFill="1" applyAlignment="1" applyProtection="1">
      <alignment horizontal="center"/>
      <protection locked="0"/>
    </xf>
    <xf numFmtId="0" fontId="26" fillId="3" borderId="0" xfId="0" applyFont="1" applyFill="1" applyAlignment="1">
      <alignment horizontal="center"/>
    </xf>
    <xf numFmtId="0" fontId="26" fillId="0" borderId="0" xfId="0" applyFont="1" applyAlignment="1">
      <alignment horizontal="center"/>
    </xf>
    <xf numFmtId="0" fontId="0" fillId="0" borderId="0" xfId="0" applyAlignment="1">
      <alignment wrapText="1"/>
    </xf>
    <xf numFmtId="0" fontId="0" fillId="7" borderId="8" xfId="0" applyFill="1" applyBorder="1" applyAlignment="1" applyProtection="1">
      <alignment horizontal="center" vertical="center" wrapText="1"/>
      <protection locked="0"/>
    </xf>
    <xf numFmtId="0" fontId="22" fillId="0" borderId="8" xfId="0" applyFont="1" applyBorder="1" applyAlignment="1">
      <alignment horizontal="center" vertical="center" wrapText="1"/>
    </xf>
    <xf numFmtId="0" fontId="9" fillId="8" borderId="6" xfId="0" applyFont="1" applyFill="1" applyBorder="1"/>
    <xf numFmtId="0" fontId="9" fillId="8" borderId="7" xfId="0" applyFont="1" applyFill="1" applyBorder="1"/>
    <xf numFmtId="0" fontId="9" fillId="8" borderId="8" xfId="0" applyFont="1" applyFill="1" applyBorder="1"/>
    <xf numFmtId="0" fontId="13" fillId="8" borderId="7" xfId="0" applyFont="1" applyFill="1" applyBorder="1"/>
    <xf numFmtId="0" fontId="13" fillId="8" borderId="8" xfId="0" applyFont="1" applyFill="1" applyBorder="1"/>
    <xf numFmtId="0" fontId="0" fillId="8" borderId="7" xfId="0" applyFill="1" applyBorder="1"/>
    <xf numFmtId="0" fontId="0" fillId="8" borderId="8" xfId="0" applyFill="1" applyBorder="1"/>
    <xf numFmtId="0" fontId="9" fillId="8" borderId="5" xfId="0" applyFont="1" applyFill="1" applyBorder="1"/>
    <xf numFmtId="0" fontId="30" fillId="9" borderId="9" xfId="0" applyFont="1" applyFill="1" applyBorder="1"/>
    <xf numFmtId="0" fontId="0" fillId="9" borderId="10" xfId="0" applyFill="1" applyBorder="1"/>
    <xf numFmtId="0" fontId="0" fillId="9" borderId="11" xfId="0" applyFill="1" applyBorder="1"/>
    <xf numFmtId="0" fontId="0" fillId="9" borderId="2" xfId="0" applyFill="1" applyBorder="1"/>
    <xf numFmtId="0" fontId="0" fillId="9" borderId="0" xfId="0" applyFill="1"/>
    <xf numFmtId="0" fontId="0" fillId="9" borderId="12" xfId="0" applyFill="1" applyBorder="1"/>
    <xf numFmtId="0" fontId="1" fillId="9" borderId="3" xfId="0" applyFont="1" applyFill="1" applyBorder="1"/>
    <xf numFmtId="0" fontId="0" fillId="9" borderId="1" xfId="0" applyFill="1" applyBorder="1"/>
    <xf numFmtId="0" fontId="0" fillId="9" borderId="4" xfId="0" applyFill="1" applyBorder="1"/>
    <xf numFmtId="0" fontId="16" fillId="9" borderId="2" xfId="0" applyFont="1" applyFill="1" applyBorder="1"/>
    <xf numFmtId="0" fontId="1" fillId="9" borderId="2" xfId="0" applyFont="1" applyFill="1" applyBorder="1"/>
    <xf numFmtId="0" fontId="0" fillId="9" borderId="3" xfId="0" applyFill="1" applyBorder="1"/>
    <xf numFmtId="0" fontId="15" fillId="9" borderId="2" xfId="0" applyFont="1" applyFill="1" applyBorder="1" applyAlignment="1">
      <alignment horizontal="center"/>
    </xf>
    <xf numFmtId="0" fontId="6" fillId="9" borderId="2" xfId="0" applyFont="1" applyFill="1" applyBorder="1" applyAlignment="1">
      <alignment horizontal="left"/>
    </xf>
    <xf numFmtId="0" fontId="0" fillId="9" borderId="0" xfId="0" applyFill="1" applyAlignment="1">
      <alignment horizontal="left"/>
    </xf>
    <xf numFmtId="0" fontId="0" fillId="9" borderId="12" xfId="0" applyFill="1" applyBorder="1" applyAlignment="1">
      <alignment horizontal="left"/>
    </xf>
    <xf numFmtId="0" fontId="0" fillId="0" borderId="0" xfId="0" applyProtection="1">
      <protection locked="0"/>
    </xf>
    <xf numFmtId="0" fontId="40" fillId="3" borderId="0" xfId="0" applyFont="1" applyFill="1" applyProtection="1">
      <protection locked="0"/>
    </xf>
    <xf numFmtId="0" fontId="38" fillId="0" borderId="0" xfId="0" applyFont="1" applyProtection="1">
      <protection locked="0"/>
    </xf>
    <xf numFmtId="0" fontId="39" fillId="3" borderId="0" xfId="0" applyFont="1" applyFill="1" applyProtection="1">
      <protection locked="0"/>
    </xf>
    <xf numFmtId="0" fontId="12" fillId="0" borderId="0" xfId="0" applyFont="1" applyProtection="1">
      <protection locked="0"/>
    </xf>
    <xf numFmtId="0" fontId="12" fillId="2" borderId="0" xfId="0" applyFont="1" applyFill="1" applyAlignment="1" applyProtection="1">
      <alignment horizontal="left"/>
      <protection locked="0"/>
    </xf>
    <xf numFmtId="0" fontId="50" fillId="0" borderId="0" xfId="0" applyFont="1" applyAlignment="1" applyProtection="1">
      <alignment vertical="center"/>
      <protection locked="0"/>
    </xf>
    <xf numFmtId="0" fontId="46" fillId="0" borderId="0" xfId="0" applyFont="1" applyAlignment="1" applyProtection="1">
      <alignment vertical="center"/>
      <protection locked="0"/>
    </xf>
    <xf numFmtId="0" fontId="38" fillId="0" borderId="0" xfId="0" applyFont="1" applyAlignment="1" applyProtection="1">
      <alignment vertical="center"/>
      <protection locked="0"/>
    </xf>
    <xf numFmtId="0" fontId="42" fillId="0" borderId="0" xfId="0" applyFont="1" applyAlignment="1" applyProtection="1">
      <alignment vertical="center"/>
      <protection locked="0"/>
    </xf>
    <xf numFmtId="0" fontId="43" fillId="0" borderId="0" xfId="0" applyFont="1" applyAlignment="1" applyProtection="1">
      <alignment vertical="center"/>
      <protection locked="0"/>
    </xf>
    <xf numFmtId="0" fontId="45" fillId="0" borderId="0" xfId="0" applyFont="1" applyAlignment="1" applyProtection="1">
      <alignment vertical="center"/>
      <protection locked="0"/>
    </xf>
    <xf numFmtId="2" fontId="45" fillId="0" borderId="0" xfId="0" applyNumberFormat="1" applyFont="1" applyAlignment="1" applyProtection="1">
      <alignment horizontal="center" vertical="center"/>
      <protection locked="0"/>
    </xf>
    <xf numFmtId="0" fontId="44" fillId="0" borderId="0" xfId="0" applyFont="1" applyProtection="1">
      <protection locked="0"/>
    </xf>
    <xf numFmtId="0" fontId="6" fillId="0" borderId="0" xfId="0" applyFont="1" applyProtection="1">
      <protection locked="0"/>
    </xf>
    <xf numFmtId="0" fontId="51" fillId="0" borderId="0" xfId="0" applyFont="1" applyAlignment="1" applyProtection="1">
      <alignment vertical="center"/>
      <protection locked="0"/>
    </xf>
    <xf numFmtId="2" fontId="52" fillId="0" borderId="0" xfId="0" applyNumberFormat="1" applyFont="1" applyProtection="1">
      <protection locked="0"/>
    </xf>
    <xf numFmtId="49" fontId="53" fillId="0" borderId="0" xfId="0" applyNumberFormat="1" applyFont="1" applyAlignment="1" applyProtection="1">
      <alignment vertical="center"/>
      <protection locked="0"/>
    </xf>
    <xf numFmtId="2" fontId="43" fillId="3" borderId="0" xfId="0" applyNumberFormat="1" applyFont="1" applyFill="1" applyAlignment="1" applyProtection="1">
      <alignment horizontal="center" vertical="center"/>
      <protection locked="0"/>
    </xf>
    <xf numFmtId="0" fontId="43" fillId="3" borderId="0" xfId="0" applyFont="1" applyFill="1" applyAlignment="1" applyProtection="1">
      <alignment horizontal="center" vertical="center"/>
      <protection locked="0"/>
    </xf>
    <xf numFmtId="0" fontId="0" fillId="3" borderId="0" xfId="0" applyFill="1" applyProtection="1">
      <protection locked="0"/>
    </xf>
    <xf numFmtId="0" fontId="0" fillId="2" borderId="0" xfId="0" applyFill="1" applyProtection="1">
      <protection locked="0"/>
    </xf>
    <xf numFmtId="0" fontId="34" fillId="2" borderId="0" xfId="0" applyFont="1" applyFill="1" applyProtection="1">
      <protection locked="0"/>
    </xf>
    <xf numFmtId="0" fontId="35" fillId="2" borderId="0" xfId="0" applyFont="1" applyFill="1" applyAlignment="1" applyProtection="1">
      <alignment horizontal="center"/>
      <protection locked="0"/>
    </xf>
    <xf numFmtId="0" fontId="35" fillId="2" borderId="0" xfId="0" applyFont="1" applyFill="1" applyProtection="1">
      <protection locked="0"/>
    </xf>
    <xf numFmtId="0" fontId="36" fillId="2" borderId="0" xfId="0" applyFont="1" applyFill="1" applyAlignment="1" applyProtection="1">
      <alignment horizontal="left"/>
      <protection locked="0"/>
    </xf>
    <xf numFmtId="2" fontId="49" fillId="0" borderId="0" xfId="0" applyNumberFormat="1" applyFont="1" applyProtection="1">
      <protection locked="0"/>
    </xf>
    <xf numFmtId="0" fontId="0" fillId="0" borderId="0" xfId="0" applyAlignment="1" applyProtection="1">
      <alignment horizontal="center"/>
      <protection locked="0"/>
    </xf>
    <xf numFmtId="0" fontId="2" fillId="0" borderId="0" xfId="0" applyFont="1" applyAlignment="1" applyProtection="1">
      <alignment horizontal="left"/>
      <protection locked="0"/>
    </xf>
    <xf numFmtId="0" fontId="0" fillId="2" borderId="0" xfId="0" applyFill="1" applyAlignment="1" applyProtection="1">
      <alignment horizontal="center"/>
      <protection locked="0"/>
    </xf>
    <xf numFmtId="0" fontId="38" fillId="2" borderId="0" xfId="0" applyFont="1" applyFill="1" applyProtection="1">
      <protection locked="0"/>
    </xf>
    <xf numFmtId="0" fontId="3" fillId="0" borderId="0" xfId="0" applyFont="1" applyProtection="1">
      <protection locked="0"/>
    </xf>
    <xf numFmtId="0" fontId="20" fillId="3" borderId="0" xfId="0" applyFont="1" applyFill="1" applyAlignment="1" applyProtection="1">
      <alignment horizontal="center"/>
      <protection locked="0"/>
    </xf>
    <xf numFmtId="0" fontId="21" fillId="3" borderId="0" xfId="0" applyFont="1" applyFill="1" applyAlignment="1" applyProtection="1">
      <alignment horizontal="center"/>
      <protection locked="0"/>
    </xf>
    <xf numFmtId="14" fontId="21" fillId="3" borderId="0" xfId="0" applyNumberFormat="1" applyFont="1" applyFill="1" applyAlignment="1" applyProtection="1">
      <alignment horizontal="center"/>
      <protection locked="0"/>
    </xf>
    <xf numFmtId="0" fontId="2" fillId="0" borderId="10" xfId="0" applyFont="1" applyBorder="1" applyAlignment="1" applyProtection="1">
      <alignment horizontal="left"/>
      <protection locked="0"/>
    </xf>
    <xf numFmtId="0" fontId="0" fillId="0" borderId="0" xfId="0" applyAlignment="1" applyProtection="1">
      <alignment horizontal="left"/>
      <protection locked="0"/>
    </xf>
    <xf numFmtId="2" fontId="42" fillId="3" borderId="0" xfId="0" applyNumberFormat="1" applyFont="1" applyFill="1" applyAlignment="1" applyProtection="1">
      <alignment horizontal="center" vertical="center"/>
      <protection locked="0"/>
    </xf>
    <xf numFmtId="0" fontId="42" fillId="3" borderId="0" xfId="0" applyFont="1" applyFill="1" applyAlignment="1" applyProtection="1">
      <alignment horizontal="center" vertical="center"/>
      <protection locked="0"/>
    </xf>
    <xf numFmtId="2" fontId="38" fillId="3" borderId="0" xfId="0" applyNumberFormat="1" applyFont="1" applyFill="1" applyAlignment="1" applyProtection="1">
      <alignment horizontal="center"/>
      <protection locked="0"/>
    </xf>
    <xf numFmtId="2" fontId="38" fillId="10" borderId="0" xfId="0" applyNumberFormat="1" applyFont="1" applyFill="1" applyAlignment="1" applyProtection="1">
      <alignment horizontal="center"/>
      <protection locked="0"/>
    </xf>
    <xf numFmtId="2" fontId="38" fillId="11" borderId="0" xfId="0" applyNumberFormat="1" applyFont="1" applyFill="1" applyAlignment="1" applyProtection="1">
      <alignment horizontal="center"/>
      <protection locked="0"/>
    </xf>
    <xf numFmtId="0" fontId="38" fillId="3" borderId="0" xfId="0" applyFont="1" applyFill="1" applyProtection="1">
      <protection locked="0"/>
    </xf>
    <xf numFmtId="0" fontId="38" fillId="7" borderId="0" xfId="0" applyFont="1" applyFill="1" applyProtection="1">
      <protection locked="0"/>
    </xf>
    <xf numFmtId="0" fontId="38" fillId="10" borderId="0" xfId="0" applyFont="1" applyFill="1" applyProtection="1">
      <protection locked="0"/>
    </xf>
    <xf numFmtId="0" fontId="38" fillId="10" borderId="1" xfId="0" applyFont="1" applyFill="1" applyBorder="1" applyProtection="1">
      <protection locked="0"/>
    </xf>
    <xf numFmtId="0" fontId="0" fillId="0" borderId="6" xfId="0" applyBorder="1" applyProtection="1">
      <protection locked="0"/>
    </xf>
    <xf numFmtId="0" fontId="48" fillId="0" borderId="0" xfId="0" applyFont="1" applyProtection="1">
      <protection locked="0"/>
    </xf>
    <xf numFmtId="0" fontId="6" fillId="3" borderId="1" xfId="0" applyFont="1" applyFill="1" applyBorder="1" applyProtection="1">
      <protection locked="0"/>
    </xf>
    <xf numFmtId="0" fontId="6" fillId="3" borderId="0" xfId="0" applyFont="1" applyFill="1" applyProtection="1">
      <protection locked="0"/>
    </xf>
    <xf numFmtId="2" fontId="0" fillId="0" borderId="0" xfId="0" applyNumberFormat="1" applyAlignment="1" applyProtection="1">
      <alignment horizontal="center"/>
      <protection locked="0"/>
    </xf>
    <xf numFmtId="2" fontId="0" fillId="0" borderId="0" xfId="0" applyNumberFormat="1" applyProtection="1">
      <protection locked="0"/>
    </xf>
    <xf numFmtId="2" fontId="0" fillId="0" borderId="5" xfId="0" applyNumberFormat="1" applyBorder="1" applyProtection="1">
      <protection locked="0"/>
    </xf>
    <xf numFmtId="0" fontId="42" fillId="0" borderId="5" xfId="0" applyFont="1" applyBorder="1" applyAlignment="1">
      <alignment horizontal="center" vertical="center"/>
    </xf>
    <xf numFmtId="2" fontId="43" fillId="0" borderId="5" xfId="0" applyNumberFormat="1" applyFont="1" applyBorder="1" applyAlignment="1">
      <alignment horizontal="center" vertical="center"/>
    </xf>
    <xf numFmtId="2" fontId="42" fillId="0" borderId="5" xfId="0" applyNumberFormat="1" applyFont="1" applyBorder="1" applyAlignment="1">
      <alignment vertical="center"/>
    </xf>
    <xf numFmtId="0" fontId="44" fillId="0" borderId="5" xfId="0" applyFont="1" applyBorder="1" applyAlignment="1">
      <alignment horizontal="center"/>
    </xf>
    <xf numFmtId="0" fontId="47" fillId="3" borderId="0" xfId="0" applyFont="1" applyFill="1"/>
    <xf numFmtId="0" fontId="39" fillId="3" borderId="0" xfId="0" applyFont="1" applyFill="1"/>
    <xf numFmtId="2" fontId="42" fillId="0" borderId="0" xfId="0" applyNumberFormat="1" applyFont="1" applyAlignment="1">
      <alignment horizontal="center"/>
    </xf>
    <xf numFmtId="0" fontId="46" fillId="0" borderId="0" xfId="0" applyFont="1"/>
    <xf numFmtId="0" fontId="42" fillId="0" borderId="0" xfId="0" applyFont="1" applyAlignment="1">
      <alignment horizontal="center"/>
    </xf>
    <xf numFmtId="2" fontId="38" fillId="0" borderId="5" xfId="0" applyNumberFormat="1" applyFont="1" applyBorder="1"/>
    <xf numFmtId="0" fontId="38" fillId="0" borderId="0" xfId="0" applyFont="1"/>
    <xf numFmtId="0" fontId="12" fillId="0" borderId="0" xfId="0" applyFont="1"/>
    <xf numFmtId="0" fontId="47" fillId="0" borderId="0" xfId="0" applyFont="1"/>
    <xf numFmtId="0" fontId="12" fillId="2" borderId="0" xfId="0" applyFont="1" applyFill="1" applyAlignment="1">
      <alignment horizontal="left"/>
    </xf>
    <xf numFmtId="2" fontId="39" fillId="3" borderId="0" xfId="0" applyNumberFormat="1" applyFont="1" applyFill="1"/>
    <xf numFmtId="0" fontId="47" fillId="2" borderId="0" xfId="0" applyFont="1" applyFill="1" applyAlignment="1">
      <alignment horizontal="left"/>
    </xf>
    <xf numFmtId="0" fontId="39" fillId="3" borderId="0" xfId="0" applyFont="1" applyFill="1" applyAlignment="1">
      <alignment horizontal="center"/>
    </xf>
    <xf numFmtId="0" fontId="38" fillId="3" borderId="0" xfId="0" applyFont="1" applyFill="1"/>
    <xf numFmtId="0" fontId="38" fillId="3" borderId="1" xfId="0" applyFont="1" applyFill="1" applyBorder="1"/>
    <xf numFmtId="0" fontId="38" fillId="5" borderId="1" xfId="0" applyFont="1" applyFill="1" applyBorder="1"/>
    <xf numFmtId="0" fontId="38" fillId="7" borderId="0" xfId="0" applyFont="1" applyFill="1"/>
    <xf numFmtId="0" fontId="38" fillId="10" borderId="0" xfId="0" applyFont="1" applyFill="1"/>
    <xf numFmtId="0" fontId="38" fillId="10" borderId="1" xfId="0" applyFont="1" applyFill="1" applyBorder="1"/>
    <xf numFmtId="0" fontId="38" fillId="11" borderId="0" xfId="0" applyFont="1" applyFill="1"/>
    <xf numFmtId="2" fontId="55" fillId="3" borderId="1" xfId="0" applyNumberFormat="1" applyFont="1" applyFill="1" applyBorder="1" applyAlignment="1">
      <alignment horizontal="center"/>
    </xf>
    <xf numFmtId="2" fontId="55" fillId="10" borderId="1" xfId="0" applyNumberFormat="1" applyFont="1" applyFill="1" applyBorder="1" applyAlignment="1">
      <alignment horizontal="center"/>
    </xf>
    <xf numFmtId="0" fontId="45" fillId="7" borderId="0" xfId="0" applyFont="1" applyFill="1" applyAlignment="1">
      <alignment horizontal="center"/>
    </xf>
    <xf numFmtId="2" fontId="45" fillId="7" borderId="0" xfId="0" applyNumberFormat="1" applyFont="1" applyFill="1" applyAlignment="1">
      <alignment horizontal="center"/>
    </xf>
    <xf numFmtId="2" fontId="0" fillId="0" borderId="7" xfId="0" applyNumberFormat="1" applyBorder="1" applyAlignment="1">
      <alignment horizontal="center"/>
    </xf>
    <xf numFmtId="2" fontId="0" fillId="0" borderId="8" xfId="0" applyNumberFormat="1" applyBorder="1"/>
    <xf numFmtId="2" fontId="0" fillId="0" borderId="6" xfId="0" applyNumberFormat="1" applyBorder="1"/>
    <xf numFmtId="0" fontId="0" fillId="3" borderId="6" xfId="0" applyFill="1" applyBorder="1"/>
    <xf numFmtId="0" fontId="6" fillId="3" borderId="6" xfId="0" applyFont="1" applyFill="1" applyBorder="1"/>
    <xf numFmtId="0" fontId="0" fillId="0" borderId="7" xfId="0" applyBorder="1"/>
    <xf numFmtId="0" fontId="0" fillId="0" borderId="6" xfId="0" applyBorder="1"/>
    <xf numFmtId="0" fontId="0" fillId="0" borderId="8" xfId="0" applyBorder="1"/>
    <xf numFmtId="2" fontId="0" fillId="0" borderId="5" xfId="0" applyNumberFormat="1" applyBorder="1"/>
    <xf numFmtId="2" fontId="4" fillId="0" borderId="0" xfId="0" applyNumberFormat="1" applyFont="1"/>
    <xf numFmtId="0" fontId="0" fillId="0" borderId="5" xfId="0" applyBorder="1"/>
    <xf numFmtId="0" fontId="4" fillId="0" borderId="5" xfId="0" applyFont="1" applyBorder="1" applyAlignment="1">
      <alignment horizontal="center"/>
    </xf>
    <xf numFmtId="0" fontId="0" fillId="7" borderId="5" xfId="0" applyFill="1" applyBorder="1" applyAlignment="1" applyProtection="1">
      <alignment horizontal="center" vertical="center"/>
      <protection locked="0"/>
    </xf>
    <xf numFmtId="0" fontId="6" fillId="9" borderId="3" xfId="0" applyFont="1" applyFill="1" applyBorder="1" applyAlignment="1">
      <alignment horizontal="center"/>
    </xf>
    <xf numFmtId="0" fontId="6" fillId="9" borderId="1" xfId="0" applyFont="1" applyFill="1" applyBorder="1" applyAlignment="1">
      <alignment horizontal="center"/>
    </xf>
    <xf numFmtId="0" fontId="6" fillId="9" borderId="4" xfId="0" applyFont="1" applyFill="1" applyBorder="1" applyAlignment="1">
      <alignment horizontal="center"/>
    </xf>
    <xf numFmtId="0" fontId="11" fillId="0" borderId="0" xfId="0" applyFont="1" applyAlignment="1">
      <alignment horizont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0" fillId="7" borderId="6" xfId="0" applyFill="1" applyBorder="1" applyAlignment="1" applyProtection="1">
      <alignment horizontal="center" vertical="center" wrapText="1"/>
      <protection locked="0"/>
    </xf>
    <xf numFmtId="0" fontId="0" fillId="7" borderId="8" xfId="0" applyFill="1" applyBorder="1" applyAlignment="1" applyProtection="1">
      <alignment horizontal="center" vertical="center" wrapText="1"/>
      <protection locked="0"/>
    </xf>
    <xf numFmtId="0" fontId="25" fillId="7" borderId="13" xfId="0" applyFont="1" applyFill="1" applyBorder="1" applyAlignment="1">
      <alignment horizontal="center"/>
    </xf>
    <xf numFmtId="0" fontId="25" fillId="7" borderId="14" xfId="0" applyFont="1" applyFill="1" applyBorder="1" applyAlignment="1">
      <alignment horizontal="center"/>
    </xf>
    <xf numFmtId="0" fontId="25" fillId="7" borderId="15" xfId="0" applyFont="1" applyFill="1" applyBorder="1" applyAlignment="1">
      <alignment horizontal="center"/>
    </xf>
    <xf numFmtId="0" fontId="28" fillId="8" borderId="13" xfId="0" applyFont="1" applyFill="1" applyBorder="1" applyAlignment="1">
      <alignment horizontal="center" vertical="center"/>
    </xf>
    <xf numFmtId="0" fontId="28" fillId="8" borderId="14" xfId="0" applyFont="1" applyFill="1" applyBorder="1" applyAlignment="1">
      <alignment horizontal="center" vertical="center"/>
    </xf>
    <xf numFmtId="0" fontId="28" fillId="8" borderId="15" xfId="0" applyFont="1" applyFill="1" applyBorder="1" applyAlignment="1">
      <alignment horizontal="center" vertical="center"/>
    </xf>
    <xf numFmtId="0" fontId="27" fillId="0" borderId="0" xfId="0" applyFont="1" applyAlignment="1">
      <alignment horizontal="left"/>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5" xfId="0" applyBorder="1" applyAlignment="1">
      <alignment horizontal="center"/>
    </xf>
    <xf numFmtId="0" fontId="7" fillId="0" borderId="0" xfId="0" applyFont="1" applyAlignment="1" applyProtection="1">
      <alignment horizontal="right"/>
      <protection locked="0"/>
    </xf>
    <xf numFmtId="0" fontId="2" fillId="3" borderId="0" xfId="0" applyFont="1" applyFill="1" applyAlignment="1" applyProtection="1">
      <alignment horizontal="center"/>
      <protection locked="0"/>
    </xf>
    <xf numFmtId="0" fontId="2" fillId="0" borderId="0" xfId="0" applyFont="1" applyAlignment="1" applyProtection="1">
      <alignment horizontal="left"/>
      <protection locked="0"/>
    </xf>
    <xf numFmtId="0" fontId="41" fillId="7" borderId="5" xfId="0" applyFont="1" applyFill="1" applyBorder="1" applyAlignment="1">
      <alignment horizontal="left" vertical="center"/>
    </xf>
    <xf numFmtId="2" fontId="42" fillId="0" borderId="5" xfId="0" applyNumberFormat="1" applyFont="1" applyBorder="1" applyAlignment="1" applyProtection="1">
      <alignment horizontal="center" vertical="center"/>
      <protection locked="0"/>
    </xf>
    <xf numFmtId="2" fontId="42" fillId="0" borderId="6" xfId="0" applyNumberFormat="1" applyFont="1" applyBorder="1" applyAlignment="1" applyProtection="1">
      <alignment horizontal="center" vertical="center"/>
      <protection locked="0"/>
    </xf>
    <xf numFmtId="0" fontId="2" fillId="6" borderId="0" xfId="0" applyFont="1" applyFill="1" applyAlignment="1" applyProtection="1">
      <alignment horizontal="center"/>
      <protection locked="0"/>
    </xf>
    <xf numFmtId="2" fontId="42" fillId="3" borderId="5" xfId="0" applyNumberFormat="1" applyFont="1" applyFill="1" applyBorder="1" applyAlignment="1" applyProtection="1">
      <alignment horizontal="center"/>
      <protection locked="0"/>
    </xf>
    <xf numFmtId="2" fontId="45" fillId="3" borderId="5" xfId="0" applyNumberFormat="1" applyFont="1" applyFill="1" applyBorder="1" applyAlignment="1">
      <alignment horizontal="center"/>
    </xf>
    <xf numFmtId="0" fontId="45" fillId="3" borderId="5" xfId="0" applyFont="1" applyFill="1" applyBorder="1" applyAlignment="1">
      <alignment horizontal="center"/>
    </xf>
    <xf numFmtId="0" fontId="39" fillId="3" borderId="5" xfId="0" applyFont="1" applyFill="1" applyBorder="1" applyAlignment="1" applyProtection="1">
      <alignment horizontal="center" vertical="center"/>
      <protection locked="0"/>
    </xf>
    <xf numFmtId="0" fontId="37" fillId="2" borderId="0" xfId="0" applyFont="1" applyFill="1" applyAlignment="1">
      <alignment horizontal="center"/>
    </xf>
    <xf numFmtId="0" fontId="32" fillId="7" borderId="5" xfId="0" applyFont="1" applyFill="1" applyBorder="1" applyAlignment="1">
      <alignment horizontal="center" vertical="center"/>
    </xf>
    <xf numFmtId="0" fontId="32" fillId="7" borderId="5" xfId="0" applyFont="1" applyFill="1" applyBorder="1" applyAlignment="1">
      <alignment horizontal="center" vertical="center" wrapText="1"/>
    </xf>
    <xf numFmtId="0" fontId="32" fillId="7" borderId="6" xfId="0" applyFont="1" applyFill="1" applyBorder="1" applyAlignment="1">
      <alignment horizontal="center" vertical="center"/>
    </xf>
    <xf numFmtId="0" fontId="33" fillId="7" borderId="5" xfId="0" applyFont="1" applyFill="1" applyBorder="1" applyAlignment="1">
      <alignment horizontal="center" vertical="center"/>
    </xf>
    <xf numFmtId="0" fontId="40" fillId="3" borderId="0" xfId="0" applyFont="1" applyFill="1" applyAlignment="1" applyProtection="1">
      <alignment horizontal="left" vertical="center"/>
      <protection locked="0"/>
    </xf>
    <xf numFmtId="0" fontId="24" fillId="2" borderId="0" xfId="0" applyFont="1" applyFill="1" applyAlignment="1" applyProtection="1">
      <alignment horizontal="center"/>
      <protection locked="0"/>
    </xf>
    <xf numFmtId="2" fontId="42" fillId="3" borderId="0" xfId="0" applyNumberFormat="1" applyFont="1" applyFill="1" applyAlignment="1" applyProtection="1">
      <alignment horizontal="center" vertical="center"/>
      <protection locked="0"/>
    </xf>
    <xf numFmtId="0" fontId="42" fillId="3" borderId="0" xfId="0" applyFont="1" applyFill="1" applyAlignment="1" applyProtection="1">
      <alignment horizontal="center" vertical="center"/>
      <protection locked="0"/>
    </xf>
    <xf numFmtId="2" fontId="43" fillId="7" borderId="5" xfId="0" applyNumberFormat="1" applyFont="1" applyFill="1" applyBorder="1" applyAlignment="1">
      <alignment horizontal="center" vertical="center"/>
    </xf>
    <xf numFmtId="0" fontId="43" fillId="7" borderId="5" xfId="0" applyFont="1" applyFill="1" applyBorder="1" applyAlignment="1">
      <alignment horizontal="center" vertic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4" fillId="2" borderId="8" xfId="0" applyFont="1" applyFill="1" applyBorder="1" applyAlignment="1">
      <alignment horizontal="center"/>
    </xf>
  </cellXfs>
  <cellStyles count="1">
    <cellStyle name="Normal" xfId="0" builtinId="0"/>
  </cellStyles>
  <dxfs count="13">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ill>
        <patternFill>
          <bgColor rgb="FFFFFF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9"/>
  <sheetViews>
    <sheetView showGridLines="0" tabSelected="1" workbookViewId="0">
      <selection activeCell="A14" sqref="A14:B14"/>
    </sheetView>
  </sheetViews>
  <sheetFormatPr baseColWidth="10" defaultColWidth="11.44140625" defaultRowHeight="14.4" x14ac:dyDescent="0.3"/>
  <cols>
    <col min="1" max="1" width="15.44140625" customWidth="1"/>
    <col min="2" max="2" width="12.33203125" customWidth="1"/>
    <col min="3" max="3" width="17.109375" customWidth="1"/>
    <col min="4" max="4" width="13.6640625" customWidth="1"/>
    <col min="5" max="5" width="16.44140625" customWidth="1"/>
    <col min="6" max="6" width="17.88671875" customWidth="1"/>
    <col min="7" max="7" width="13.6640625" customWidth="1"/>
    <col min="8" max="8" width="18.6640625" customWidth="1"/>
  </cols>
  <sheetData>
    <row r="1" spans="1:8" ht="16.2" thickBot="1" x14ac:dyDescent="0.35">
      <c r="A1" s="157" t="s">
        <v>0</v>
      </c>
      <c r="B1" s="158"/>
      <c r="C1" s="158"/>
      <c r="D1" s="158"/>
      <c r="E1" s="158"/>
      <c r="F1" s="158"/>
      <c r="G1" s="158"/>
      <c r="H1" s="159"/>
    </row>
    <row r="2" spans="1:8" ht="16.2" thickBot="1" x14ac:dyDescent="0.35">
      <c r="A2" s="26"/>
      <c r="B2" s="26"/>
      <c r="C2" s="26"/>
      <c r="D2" s="26"/>
      <c r="E2" s="26"/>
      <c r="F2" s="26"/>
      <c r="G2" s="26"/>
      <c r="H2" s="26"/>
    </row>
    <row r="3" spans="1:8" ht="19.5" customHeight="1" thickBot="1" x14ac:dyDescent="0.35">
      <c r="A3" s="160" t="s">
        <v>1</v>
      </c>
      <c r="B3" s="161"/>
      <c r="C3" s="161"/>
      <c r="D3" s="161"/>
      <c r="E3" s="161"/>
      <c r="F3" s="161"/>
      <c r="G3" s="161"/>
      <c r="H3" s="162"/>
    </row>
    <row r="4" spans="1:8" ht="15.6" x14ac:dyDescent="0.3">
      <c r="A4" s="26"/>
      <c r="B4" s="26"/>
      <c r="C4" s="26"/>
      <c r="D4" s="26"/>
      <c r="E4" s="26"/>
      <c r="F4" s="26"/>
      <c r="G4" s="26"/>
      <c r="H4" s="26"/>
    </row>
    <row r="5" spans="1:8" ht="10.5" customHeight="1" x14ac:dyDescent="0.3">
      <c r="A5" s="27"/>
      <c r="B5" s="27"/>
      <c r="C5" s="27"/>
      <c r="D5" s="27"/>
      <c r="E5" s="27"/>
      <c r="F5" s="27"/>
      <c r="G5" s="27"/>
      <c r="H5" s="27"/>
    </row>
    <row r="6" spans="1:8" x14ac:dyDescent="0.3">
      <c r="A6" s="163" t="s">
        <v>2</v>
      </c>
      <c r="B6" s="163"/>
      <c r="C6" s="163"/>
      <c r="D6" s="163"/>
      <c r="E6" s="163"/>
      <c r="F6" s="163"/>
      <c r="G6" s="163"/>
      <c r="H6" s="163"/>
    </row>
    <row r="7" spans="1:8" ht="6.75" customHeight="1" x14ac:dyDescent="0.4">
      <c r="A7" s="3"/>
      <c r="B7" s="3"/>
      <c r="C7" s="3"/>
      <c r="D7" s="3"/>
      <c r="E7" s="3"/>
      <c r="F7" s="3"/>
      <c r="G7" s="3"/>
      <c r="H7" s="3"/>
    </row>
    <row r="8" spans="1:8" ht="6.75" customHeight="1" x14ac:dyDescent="0.4">
      <c r="A8" s="3"/>
      <c r="B8" s="3"/>
      <c r="C8" s="3"/>
      <c r="D8" s="3"/>
      <c r="E8" s="3"/>
      <c r="F8" s="3"/>
      <c r="G8" s="3"/>
      <c r="H8" s="3"/>
    </row>
    <row r="9" spans="1:8" x14ac:dyDescent="0.3">
      <c r="A9" s="31" t="s">
        <v>3</v>
      </c>
      <c r="B9" s="32"/>
      <c r="C9" s="32"/>
      <c r="D9" s="32"/>
      <c r="E9" s="32"/>
      <c r="F9" s="32"/>
      <c r="G9" s="33"/>
      <c r="H9" s="4"/>
    </row>
    <row r="10" spans="1:8" x14ac:dyDescent="0.3">
      <c r="A10" s="5"/>
      <c r="B10" s="5"/>
      <c r="C10" s="5"/>
      <c r="D10" s="5"/>
      <c r="E10" s="5"/>
      <c r="F10" s="5"/>
      <c r="G10" s="5"/>
      <c r="H10" s="4"/>
    </row>
    <row r="12" spans="1:8" x14ac:dyDescent="0.3">
      <c r="A12" s="152" t="s">
        <v>4</v>
      </c>
      <c r="B12" s="152"/>
      <c r="C12" s="152"/>
      <c r="D12" s="152"/>
      <c r="E12" s="152"/>
      <c r="F12" s="152"/>
      <c r="G12" s="6"/>
      <c r="H12" s="6"/>
    </row>
    <row r="13" spans="1:8" ht="78.75" customHeight="1" x14ac:dyDescent="0.3">
      <c r="A13" s="153" t="s">
        <v>5</v>
      </c>
      <c r="B13" s="154"/>
      <c r="C13" s="7" t="s">
        <v>6</v>
      </c>
      <c r="D13" s="8" t="s">
        <v>7</v>
      </c>
      <c r="E13" s="8" t="s">
        <v>8</v>
      </c>
      <c r="F13" s="30" t="s">
        <v>9</v>
      </c>
      <c r="H13" s="7" t="s">
        <v>10</v>
      </c>
    </row>
    <row r="14" spans="1:8" s="11" customFormat="1" ht="35.25" customHeight="1" x14ac:dyDescent="0.3">
      <c r="A14" s="155"/>
      <c r="B14" s="156"/>
      <c r="C14" s="29"/>
      <c r="D14" s="29"/>
      <c r="E14" s="9">
        <f>IF(D14=51,MIN(C14*1470/1820,1470),MIN(C14*1558/1820,1558))</f>
        <v>0</v>
      </c>
      <c r="F14" s="10">
        <f>IF(D14=51,MIN(C14*1477/1820,1477),MIN(C14*1565/1820,1565))</f>
        <v>0</v>
      </c>
      <c r="G14"/>
      <c r="H14" s="148"/>
    </row>
    <row r="15" spans="1:8" x14ac:dyDescent="0.3">
      <c r="A15" s="13" t="s">
        <v>11</v>
      </c>
      <c r="B15" s="12"/>
      <c r="C15" s="12"/>
      <c r="D15" s="12"/>
      <c r="E15" s="12"/>
    </row>
    <row r="16" spans="1:8" x14ac:dyDescent="0.3">
      <c r="A16" s="13"/>
      <c r="B16" s="12"/>
      <c r="C16" s="12"/>
      <c r="D16" s="12"/>
      <c r="E16" s="12"/>
    </row>
    <row r="17" spans="1:8" x14ac:dyDescent="0.3">
      <c r="A17" t="s">
        <v>12</v>
      </c>
      <c r="G17" s="14"/>
    </row>
    <row r="18" spans="1:8" x14ac:dyDescent="0.3">
      <c r="G18" s="14"/>
    </row>
    <row r="19" spans="1:8" ht="6" customHeight="1" x14ac:dyDescent="0.3">
      <c r="A19" s="20"/>
      <c r="B19" s="1"/>
      <c r="C19" s="1"/>
      <c r="D19" s="1"/>
    </row>
    <row r="20" spans="1:8" x14ac:dyDescent="0.3">
      <c r="A20" s="21"/>
    </row>
    <row r="21" spans="1:8" ht="18" x14ac:dyDescent="0.35">
      <c r="A21" s="39" t="s">
        <v>13</v>
      </c>
      <c r="B21" s="40"/>
      <c r="C21" s="40"/>
      <c r="D21" s="40"/>
      <c r="E21" s="40"/>
      <c r="F21" s="40"/>
      <c r="G21" s="40"/>
      <c r="H21" s="41"/>
    </row>
    <row r="22" spans="1:8" ht="7.5" customHeight="1" x14ac:dyDescent="0.3">
      <c r="A22" s="42"/>
      <c r="B22" s="43"/>
      <c r="C22" s="43"/>
      <c r="D22" s="43"/>
      <c r="E22" s="43"/>
      <c r="F22" s="43"/>
      <c r="G22" s="43"/>
      <c r="H22" s="44"/>
    </row>
    <row r="23" spans="1:8" x14ac:dyDescent="0.3">
      <c r="A23" s="42" t="s">
        <v>14</v>
      </c>
      <c r="B23" s="43"/>
      <c r="C23" s="43"/>
      <c r="D23" s="43"/>
      <c r="E23" s="43"/>
      <c r="F23" s="43"/>
      <c r="G23" s="43"/>
      <c r="H23" s="44"/>
    </row>
    <row r="24" spans="1:8" x14ac:dyDescent="0.3">
      <c r="A24" s="42"/>
      <c r="B24" s="43"/>
      <c r="C24" s="43"/>
      <c r="D24" s="43"/>
      <c r="E24" s="43"/>
      <c r="F24" s="43"/>
      <c r="G24" s="43"/>
      <c r="H24" s="44"/>
    </row>
    <row r="25" spans="1:8" x14ac:dyDescent="0.3">
      <c r="A25" s="42" t="s">
        <v>15</v>
      </c>
      <c r="B25" s="43"/>
      <c r="C25" s="43"/>
      <c r="D25" s="43"/>
      <c r="E25" s="43"/>
      <c r="F25" s="43"/>
      <c r="G25" s="43"/>
      <c r="H25" s="44"/>
    </row>
    <row r="26" spans="1:8" x14ac:dyDescent="0.3">
      <c r="A26" s="42"/>
      <c r="B26" s="43"/>
      <c r="C26" s="43"/>
      <c r="D26" s="43"/>
      <c r="E26" s="43"/>
      <c r="F26" s="43"/>
      <c r="G26" s="43"/>
      <c r="H26" s="44"/>
    </row>
    <row r="27" spans="1:8" x14ac:dyDescent="0.3">
      <c r="A27" s="42" t="s">
        <v>16</v>
      </c>
      <c r="B27" s="43"/>
      <c r="C27" s="43"/>
      <c r="D27" s="43"/>
      <c r="E27" s="43"/>
      <c r="F27" s="43"/>
      <c r="G27" s="43"/>
      <c r="H27" s="44"/>
    </row>
    <row r="28" spans="1:8" x14ac:dyDescent="0.3">
      <c r="A28" s="42" t="s">
        <v>17</v>
      </c>
      <c r="B28" s="43"/>
      <c r="C28" s="43"/>
      <c r="D28" s="43"/>
      <c r="E28" s="43"/>
      <c r="F28" s="43"/>
      <c r="G28" s="43"/>
      <c r="H28" s="44"/>
    </row>
    <row r="29" spans="1:8" x14ac:dyDescent="0.3">
      <c r="A29" s="42"/>
      <c r="B29" s="43"/>
      <c r="C29" s="43"/>
      <c r="D29" s="43"/>
      <c r="E29" s="43"/>
      <c r="F29" s="43"/>
      <c r="G29" s="43"/>
      <c r="H29" s="44"/>
    </row>
    <row r="30" spans="1:8" x14ac:dyDescent="0.3">
      <c r="A30" s="42" t="s">
        <v>18</v>
      </c>
      <c r="B30" s="43"/>
      <c r="C30" s="43"/>
      <c r="D30" s="43"/>
      <c r="E30" s="43"/>
      <c r="F30" s="43"/>
      <c r="G30" s="43"/>
      <c r="H30" s="44"/>
    </row>
    <row r="31" spans="1:8" x14ac:dyDescent="0.3">
      <c r="A31" s="42" t="s">
        <v>19</v>
      </c>
      <c r="B31" s="43"/>
      <c r="C31" s="43"/>
      <c r="D31" s="43"/>
      <c r="E31" s="43"/>
      <c r="F31" s="43"/>
      <c r="G31" s="43"/>
      <c r="H31" s="44"/>
    </row>
    <row r="32" spans="1:8" x14ac:dyDescent="0.3">
      <c r="A32" s="45" t="s">
        <v>20</v>
      </c>
      <c r="B32" s="46"/>
      <c r="C32" s="46"/>
      <c r="D32" s="46"/>
      <c r="E32" s="46"/>
      <c r="F32" s="46"/>
      <c r="G32" s="46"/>
      <c r="H32" s="47"/>
    </row>
    <row r="33" spans="1:8" x14ac:dyDescent="0.3">
      <c r="A33" s="14"/>
      <c r="B33" s="14"/>
      <c r="C33" s="14"/>
      <c r="D33" s="14"/>
      <c r="E33" s="14"/>
      <c r="F33" s="14"/>
      <c r="G33" s="14"/>
      <c r="H33" s="14"/>
    </row>
    <row r="34" spans="1:8" x14ac:dyDescent="0.3">
      <c r="G34" s="14"/>
      <c r="H34" s="14"/>
    </row>
    <row r="35" spans="1:8" ht="18" x14ac:dyDescent="0.35">
      <c r="A35" s="39" t="s">
        <v>21</v>
      </c>
      <c r="B35" s="40"/>
      <c r="C35" s="40"/>
      <c r="D35" s="40"/>
      <c r="E35" s="40"/>
      <c r="F35" s="40"/>
      <c r="G35" s="40"/>
      <c r="H35" s="41"/>
    </row>
    <row r="36" spans="1:8" ht="6.75" customHeight="1" x14ac:dyDescent="0.35">
      <c r="A36" s="48"/>
      <c r="B36" s="43"/>
      <c r="C36" s="43"/>
      <c r="D36" s="43"/>
      <c r="E36" s="43"/>
      <c r="F36" s="43"/>
      <c r="G36" s="43"/>
      <c r="H36" s="44"/>
    </row>
    <row r="37" spans="1:8" x14ac:dyDescent="0.3">
      <c r="A37" s="42" t="s">
        <v>22</v>
      </c>
      <c r="B37" s="43"/>
      <c r="C37" s="43"/>
      <c r="D37" s="43"/>
      <c r="E37" s="43"/>
      <c r="F37" s="43"/>
      <c r="G37" s="43"/>
      <c r="H37" s="44"/>
    </row>
    <row r="38" spans="1:8" x14ac:dyDescent="0.3">
      <c r="A38" s="49" t="s">
        <v>23</v>
      </c>
      <c r="B38" s="43"/>
      <c r="C38" s="43"/>
      <c r="D38" s="43"/>
      <c r="E38" s="43"/>
      <c r="F38" s="43"/>
      <c r="G38" s="43"/>
      <c r="H38" s="44"/>
    </row>
    <row r="39" spans="1:8" x14ac:dyDescent="0.3">
      <c r="A39" s="42" t="s">
        <v>24</v>
      </c>
      <c r="B39" s="43"/>
      <c r="C39" s="43"/>
      <c r="D39" s="43"/>
      <c r="E39" s="43"/>
      <c r="F39" s="43"/>
      <c r="G39" s="43"/>
      <c r="H39" s="44"/>
    </row>
    <row r="40" spans="1:8" x14ac:dyDescent="0.3">
      <c r="A40" s="42"/>
      <c r="B40" s="43"/>
      <c r="C40" s="43"/>
      <c r="D40" s="43"/>
      <c r="E40" s="43"/>
      <c r="F40" s="43"/>
      <c r="G40" s="43"/>
      <c r="H40" s="44"/>
    </row>
    <row r="41" spans="1:8" x14ac:dyDescent="0.3">
      <c r="A41" s="42" t="s">
        <v>25</v>
      </c>
      <c r="B41" s="43"/>
      <c r="C41" s="43"/>
      <c r="D41" s="43"/>
      <c r="E41" s="43"/>
      <c r="F41" s="43"/>
      <c r="G41" s="43"/>
      <c r="H41" s="44"/>
    </row>
    <row r="42" spans="1:8" x14ac:dyDescent="0.3">
      <c r="A42" s="42" t="s">
        <v>26</v>
      </c>
      <c r="B42" s="43"/>
      <c r="C42" s="43"/>
      <c r="D42" s="43"/>
      <c r="E42" s="43"/>
      <c r="F42" s="43"/>
      <c r="G42" s="43"/>
      <c r="H42" s="44"/>
    </row>
    <row r="43" spans="1:8" x14ac:dyDescent="0.3">
      <c r="A43" s="49" t="s">
        <v>27</v>
      </c>
      <c r="B43" s="43"/>
      <c r="C43" s="43"/>
      <c r="D43" s="43"/>
      <c r="E43" s="43"/>
      <c r="F43" s="43"/>
      <c r="G43" s="43"/>
      <c r="H43" s="44"/>
    </row>
    <row r="44" spans="1:8" x14ac:dyDescent="0.3">
      <c r="A44" s="50" t="s">
        <v>28</v>
      </c>
      <c r="B44" s="46"/>
      <c r="C44" s="46"/>
      <c r="D44" s="46"/>
      <c r="E44" s="46"/>
      <c r="F44" s="46"/>
      <c r="G44" s="46"/>
      <c r="H44" s="47"/>
    </row>
    <row r="45" spans="1:8" x14ac:dyDescent="0.3">
      <c r="A45" s="24"/>
    </row>
    <row r="46" spans="1:8" ht="18" x14ac:dyDescent="0.35">
      <c r="A46" s="39" t="s">
        <v>29</v>
      </c>
      <c r="B46" s="40"/>
      <c r="C46" s="40"/>
      <c r="D46" s="40"/>
      <c r="E46" s="40"/>
      <c r="F46" s="40"/>
      <c r="G46" s="40"/>
      <c r="H46" s="41"/>
    </row>
    <row r="47" spans="1:8" ht="7.5" customHeight="1" x14ac:dyDescent="0.3">
      <c r="A47" s="51"/>
      <c r="B47" s="43"/>
      <c r="C47" s="43"/>
      <c r="D47" s="43"/>
      <c r="E47" s="43"/>
      <c r="F47" s="43"/>
      <c r="G47" s="43"/>
      <c r="H47" s="44"/>
    </row>
    <row r="48" spans="1:8" x14ac:dyDescent="0.3">
      <c r="A48" s="52" t="s">
        <v>30</v>
      </c>
      <c r="B48" s="53"/>
      <c r="C48" s="53"/>
      <c r="D48" s="53"/>
      <c r="E48" s="53"/>
      <c r="F48" s="53"/>
      <c r="G48" s="53"/>
      <c r="H48" s="54"/>
    </row>
    <row r="49" spans="1:8" x14ac:dyDescent="0.3">
      <c r="A49" s="149" t="s">
        <v>31</v>
      </c>
      <c r="B49" s="150"/>
      <c r="C49" s="150"/>
      <c r="D49" s="150"/>
      <c r="E49" s="150"/>
      <c r="F49" s="150"/>
      <c r="G49" s="150"/>
      <c r="H49" s="151"/>
    </row>
    <row r="50" spans="1:8" x14ac:dyDescent="0.3">
      <c r="A50" s="20"/>
      <c r="B50" s="20"/>
      <c r="C50" s="20"/>
      <c r="D50" s="20"/>
      <c r="E50" s="20"/>
      <c r="F50" s="20"/>
      <c r="G50" s="20"/>
      <c r="H50" s="20"/>
    </row>
    <row r="51" spans="1:8" x14ac:dyDescent="0.3">
      <c r="A51" s="20"/>
      <c r="B51" s="20"/>
      <c r="C51" s="20"/>
      <c r="D51" s="20"/>
      <c r="E51" s="20"/>
      <c r="F51" s="20"/>
      <c r="G51" s="20"/>
      <c r="H51" s="20"/>
    </row>
    <row r="52" spans="1:8" x14ac:dyDescent="0.3">
      <c r="A52" s="14"/>
      <c r="B52" s="14"/>
      <c r="C52" s="14"/>
      <c r="D52" s="14"/>
      <c r="E52" s="14"/>
      <c r="F52" s="14"/>
      <c r="G52" s="14"/>
      <c r="H52" s="14"/>
    </row>
    <row r="53" spans="1:8" x14ac:dyDescent="0.3">
      <c r="A53" s="31" t="s">
        <v>32</v>
      </c>
      <c r="B53" s="32"/>
      <c r="C53" s="32"/>
      <c r="D53" s="32"/>
      <c r="E53" s="34"/>
      <c r="F53" s="34"/>
      <c r="G53" s="35"/>
    </row>
    <row r="55" spans="1:8" x14ac:dyDescent="0.3">
      <c r="A55" t="s">
        <v>33</v>
      </c>
    </row>
    <row r="56" spans="1:8" x14ac:dyDescent="0.3">
      <c r="A56" t="s">
        <v>34</v>
      </c>
    </row>
    <row r="58" spans="1:8" x14ac:dyDescent="0.3">
      <c r="A58" s="15" t="s">
        <v>35</v>
      </c>
    </row>
    <row r="59" spans="1:8" x14ac:dyDescent="0.3">
      <c r="A59" s="16" t="s">
        <v>36</v>
      </c>
      <c r="B59" s="16" t="s">
        <v>37</v>
      </c>
      <c r="C59" s="17"/>
      <c r="D59" s="17"/>
      <c r="E59" s="18"/>
    </row>
    <row r="60" spans="1:8" x14ac:dyDescent="0.3">
      <c r="A60" s="19">
        <v>45</v>
      </c>
      <c r="B60" s="2">
        <f>A60*100/60</f>
        <v>75</v>
      </c>
      <c r="C60" s="1"/>
      <c r="D60" s="1"/>
    </row>
    <row r="61" spans="1:8" x14ac:dyDescent="0.3">
      <c r="A61" s="25"/>
      <c r="B61" s="1"/>
      <c r="C61" s="1"/>
      <c r="D61" s="1"/>
    </row>
    <row r="62" spans="1:8" x14ac:dyDescent="0.3">
      <c r="A62" s="25"/>
      <c r="B62" s="1"/>
      <c r="C62" s="1"/>
      <c r="D62" s="1"/>
    </row>
    <row r="63" spans="1:8" x14ac:dyDescent="0.3">
      <c r="A63" s="31" t="s">
        <v>38</v>
      </c>
      <c r="B63" s="36"/>
      <c r="C63" s="36"/>
      <c r="D63" s="36"/>
      <c r="E63" s="36"/>
      <c r="F63" s="36"/>
      <c r="G63" s="37"/>
    </row>
    <row r="65" spans="1:4" x14ac:dyDescent="0.3">
      <c r="A65" t="s">
        <v>39</v>
      </c>
    </row>
    <row r="66" spans="1:4" x14ac:dyDescent="0.3">
      <c r="A66" t="s">
        <v>40</v>
      </c>
    </row>
    <row r="67" spans="1:4" x14ac:dyDescent="0.3">
      <c r="A67" t="s">
        <v>41</v>
      </c>
    </row>
    <row r="71" spans="1:4" x14ac:dyDescent="0.3">
      <c r="A71" s="31" t="s">
        <v>42</v>
      </c>
      <c r="B71" s="37"/>
      <c r="C71" s="14"/>
      <c r="D71" s="14"/>
    </row>
    <row r="72" spans="1:4" x14ac:dyDescent="0.3">
      <c r="A72" s="4"/>
    </row>
    <row r="73" spans="1:4" x14ac:dyDescent="0.3">
      <c r="A73" s="22" t="s">
        <v>43</v>
      </c>
    </row>
    <row r="74" spans="1:4" x14ac:dyDescent="0.3">
      <c r="A74" s="22" t="s">
        <v>44</v>
      </c>
    </row>
    <row r="75" spans="1:4" x14ac:dyDescent="0.3">
      <c r="A75" s="23"/>
    </row>
    <row r="76" spans="1:4" x14ac:dyDescent="0.3">
      <c r="A76" s="22"/>
    </row>
    <row r="77" spans="1:4" x14ac:dyDescent="0.3">
      <c r="A77" t="s">
        <v>45</v>
      </c>
    </row>
    <row r="79" spans="1:4" x14ac:dyDescent="0.3">
      <c r="A79" t="s">
        <v>46</v>
      </c>
    </row>
    <row r="80" spans="1:4" x14ac:dyDescent="0.3">
      <c r="A80" t="s">
        <v>47</v>
      </c>
    </row>
    <row r="81" spans="1:1" x14ac:dyDescent="0.3">
      <c r="A81" t="s">
        <v>48</v>
      </c>
    </row>
    <row r="83" spans="1:1" x14ac:dyDescent="0.3">
      <c r="A83" t="s">
        <v>49</v>
      </c>
    </row>
    <row r="84" spans="1:1" ht="11.25" customHeight="1" x14ac:dyDescent="0.3">
      <c r="A84" t="s">
        <v>50</v>
      </c>
    </row>
    <row r="87" spans="1:1" x14ac:dyDescent="0.3">
      <c r="A87" s="38" t="s">
        <v>51</v>
      </c>
    </row>
    <row r="88" spans="1:1" x14ac:dyDescent="0.3">
      <c r="A88" s="23" t="s">
        <v>52</v>
      </c>
    </row>
    <row r="89" spans="1:1" x14ac:dyDescent="0.3">
      <c r="A89" s="4"/>
    </row>
  </sheetData>
  <sheetProtection algorithmName="SHA-512" hashValue="XrbYt1QZ4plPhxFXHHCdVE58DGMmuywWMPTEuWoFimB6tSUuFURxzk+a3cdSCrrLyEwZ/kfZN/tqPvZvOgc1UA==" saltValue="Su17wftR930gBMJOduFsvg==" spinCount="100000" sheet="1" objects="1" scenarios="1"/>
  <mergeCells count="7">
    <mergeCell ref="A49:H49"/>
    <mergeCell ref="A12:F12"/>
    <mergeCell ref="A13:B13"/>
    <mergeCell ref="A14:B14"/>
    <mergeCell ref="A1:H1"/>
    <mergeCell ref="A3:H3"/>
    <mergeCell ref="A6:H6"/>
  </mergeCells>
  <pageMargins left="0.11811023622047245" right="0.11811023622047245" top="0.35433070866141736" bottom="0.35433070866141736" header="0.31496062992125984" footer="0.31496062992125984"/>
  <pageSetup paperSize="9" orientation="landscape" r:id="rId1"/>
  <headerFooter>
    <oddFooter>&amp;R&amp;P/&amp;N</oddFooter>
  </headerFooter>
  <legacyDrawing r:id="rId2"/>
  <extLst>
    <ext xmlns:x14="http://schemas.microsoft.com/office/spreadsheetml/2009/9/main" uri="{CCE6A557-97BC-4b89-ADB6-D9C93CAAB3DF}">
      <x14:dataValidations xmlns:xm="http://schemas.microsoft.com/office/excel/2006/main" count="1">
        <x14:dataValidation type="list" showInputMessage="1" showErrorMessage="1" errorTitle="Entrée non valide" error="Sélectionner le nombre de CP" promptTitle="Nombre de CP" prompt="Sélectionner le nombre de CP" xr:uid="{00000000-0002-0000-0000-000000000000}">
          <x14:formula1>
            <xm:f>Feuil1!$A$3:$A$4</xm:f>
          </x14:formula1>
          <xm:sqref>D14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L58"/>
  <sheetViews>
    <sheetView showGridLines="0" topLeftCell="A14" zoomScale="78" zoomScaleNormal="78" workbookViewId="0">
      <selection activeCell="AL19" sqref="AL19"/>
    </sheetView>
  </sheetViews>
  <sheetFormatPr baseColWidth="10" defaultColWidth="11.5546875" defaultRowHeight="14.4" x14ac:dyDescent="0.3"/>
  <cols>
    <col min="1" max="1" width="4.33203125" style="55" customWidth="1"/>
    <col min="2" max="2" width="3.33203125" style="55" customWidth="1"/>
    <col min="3" max="3" width="11.5546875" style="55" customWidth="1"/>
    <col min="4" max="5" width="3.33203125" style="55" customWidth="1"/>
    <col min="6" max="6" width="11.5546875" style="55" customWidth="1"/>
    <col min="7" max="8" width="3.33203125" style="55" customWidth="1"/>
    <col min="9" max="9" width="11.5546875" style="55" customWidth="1"/>
    <col min="10" max="11" width="3.33203125" style="55" customWidth="1"/>
    <col min="12" max="12" width="11.5546875" style="55" customWidth="1"/>
    <col min="13" max="14" width="3.33203125" style="55" customWidth="1"/>
    <col min="15" max="15" width="11.5546875" style="55" customWidth="1"/>
    <col min="16" max="17" width="3.33203125" style="55" customWidth="1"/>
    <col min="18" max="18" width="11.5546875" style="55" customWidth="1"/>
    <col min="19" max="20" width="3.33203125" style="55" customWidth="1"/>
    <col min="21" max="21" width="11.5546875" style="55" customWidth="1"/>
    <col min="22" max="23" width="3.33203125" style="55" customWidth="1"/>
    <col min="24" max="24" width="11.5546875" style="55" customWidth="1"/>
    <col min="25" max="26" width="3.33203125" style="55" customWidth="1"/>
    <col min="27" max="27" width="11.5546875" style="55" customWidth="1"/>
    <col min="28" max="29" width="3.33203125" style="55" customWidth="1"/>
    <col min="30" max="30" width="11.5546875" style="55" customWidth="1"/>
    <col min="31" max="32" width="3.33203125" style="55" customWidth="1"/>
    <col min="33" max="33" width="11.5546875" style="55" customWidth="1"/>
    <col min="34" max="35" width="3.33203125" style="55" customWidth="1"/>
    <col min="36" max="36" width="11.5546875" style="55" customWidth="1"/>
    <col min="37" max="37" width="3.33203125" style="55" customWidth="1"/>
    <col min="38" max="38" width="11.5546875" style="55" customWidth="1"/>
    <col min="39" max="16384" width="11.5546875" style="55"/>
  </cols>
  <sheetData>
    <row r="2" spans="2:38" s="79" customFormat="1" ht="15.6" x14ac:dyDescent="0.3">
      <c r="B2" s="77" t="s">
        <v>53</v>
      </c>
      <c r="C2" s="78"/>
      <c r="F2" s="78"/>
      <c r="I2" s="80"/>
      <c r="K2" s="179">
        <f>NOTICE!A14</f>
        <v>0</v>
      </c>
      <c r="L2" s="179"/>
      <c r="M2" s="179"/>
      <c r="N2" s="179"/>
      <c r="O2" s="179"/>
      <c r="P2" s="179"/>
      <c r="Q2" s="179"/>
      <c r="R2" s="179"/>
      <c r="S2" s="179"/>
      <c r="T2" s="179"/>
      <c r="U2" s="179"/>
      <c r="V2" s="179"/>
      <c r="W2" s="179"/>
      <c r="X2" s="78"/>
      <c r="AA2" s="78"/>
      <c r="AD2" s="78"/>
      <c r="AG2" s="78"/>
      <c r="AJ2" s="78"/>
    </row>
    <row r="3" spans="2:38" s="57" customFormat="1" x14ac:dyDescent="0.3">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row>
    <row r="4" spans="2:38" s="57" customFormat="1" ht="45.75" customHeight="1" x14ac:dyDescent="0.3">
      <c r="B4" s="178"/>
      <c r="C4" s="178"/>
      <c r="D4" s="180" t="s">
        <v>54</v>
      </c>
      <c r="E4" s="180"/>
      <c r="F4" s="180"/>
      <c r="G4" s="180"/>
      <c r="H4" s="180"/>
      <c r="I4" s="180"/>
      <c r="J4" s="180"/>
      <c r="K4" s="181" t="s">
        <v>55</v>
      </c>
      <c r="L4" s="180"/>
      <c r="M4" s="180"/>
      <c r="N4" s="180"/>
      <c r="O4" s="180"/>
      <c r="P4" s="182"/>
      <c r="Q4" s="180" t="s">
        <v>56</v>
      </c>
      <c r="R4" s="180"/>
      <c r="S4" s="180"/>
      <c r="T4" s="180"/>
      <c r="U4" s="180"/>
      <c r="V4" s="180"/>
      <c r="W4" s="183" t="s">
        <v>57</v>
      </c>
      <c r="X4" s="183"/>
      <c r="Y4" s="183"/>
      <c r="Z4" s="56"/>
      <c r="AA4" s="184"/>
      <c r="AB4" s="184"/>
      <c r="AC4" s="184"/>
      <c r="AD4" s="184"/>
      <c r="AE4" s="184"/>
      <c r="AF4" s="184"/>
      <c r="AG4" s="184"/>
      <c r="AH4" s="184"/>
      <c r="AI4" s="184"/>
      <c r="AJ4" s="184"/>
      <c r="AK4" s="184"/>
    </row>
    <row r="5" spans="2:38" s="57" customFormat="1" ht="20.399999999999999" customHeight="1" x14ac:dyDescent="0.3">
      <c r="B5" s="171" t="s">
        <v>58</v>
      </c>
      <c r="C5" s="171"/>
      <c r="D5" s="108" t="s">
        <v>59</v>
      </c>
      <c r="E5" s="172"/>
      <c r="F5" s="172"/>
      <c r="G5" s="109" t="s">
        <v>60</v>
      </c>
      <c r="H5" s="172"/>
      <c r="I5" s="172"/>
      <c r="J5" s="172"/>
      <c r="K5" s="108" t="s">
        <v>59</v>
      </c>
      <c r="L5" s="172"/>
      <c r="M5" s="172"/>
      <c r="N5" s="109" t="s">
        <v>60</v>
      </c>
      <c r="O5" s="172"/>
      <c r="P5" s="173"/>
      <c r="Q5" s="110" t="s">
        <v>59</v>
      </c>
      <c r="R5" s="172"/>
      <c r="S5" s="172"/>
      <c r="T5" s="111" t="s">
        <v>60</v>
      </c>
      <c r="U5" s="175"/>
      <c r="V5" s="175"/>
      <c r="W5" s="176">
        <f>(H5-E5)+(O5-L5)+(U5-R5)</f>
        <v>0</v>
      </c>
      <c r="X5" s="177"/>
      <c r="Y5" s="177"/>
      <c r="Z5" s="58"/>
      <c r="AA5" s="112" t="s">
        <v>61</v>
      </c>
      <c r="AB5" s="113"/>
      <c r="AC5" s="113"/>
      <c r="AD5" s="113"/>
      <c r="AE5" s="113"/>
      <c r="AF5" s="113"/>
      <c r="AG5" s="113"/>
      <c r="AH5" s="114"/>
      <c r="AI5" s="115"/>
      <c r="AJ5" s="116"/>
      <c r="AK5" s="116"/>
      <c r="AL5" s="117">
        <f>NOTICE!C14</f>
        <v>0</v>
      </c>
    </row>
    <row r="6" spans="2:38" s="57" customFormat="1" ht="20.399999999999999" customHeight="1" x14ac:dyDescent="0.3">
      <c r="B6" s="171" t="s">
        <v>62</v>
      </c>
      <c r="C6" s="171"/>
      <c r="D6" s="108" t="s">
        <v>59</v>
      </c>
      <c r="E6" s="172"/>
      <c r="F6" s="172"/>
      <c r="G6" s="109" t="s">
        <v>60</v>
      </c>
      <c r="H6" s="172"/>
      <c r="I6" s="172"/>
      <c r="J6" s="172"/>
      <c r="K6" s="108" t="s">
        <v>59</v>
      </c>
      <c r="L6" s="172"/>
      <c r="M6" s="172"/>
      <c r="N6" s="109" t="s">
        <v>60</v>
      </c>
      <c r="O6" s="172"/>
      <c r="P6" s="173"/>
      <c r="Q6" s="110" t="s">
        <v>59</v>
      </c>
      <c r="R6" s="172"/>
      <c r="S6" s="172"/>
      <c r="T6" s="111" t="s">
        <v>60</v>
      </c>
      <c r="U6" s="175"/>
      <c r="V6" s="175"/>
      <c r="W6" s="176">
        <f t="shared" ref="W6:W10" si="0">(H6-E6)+(O6-L6)+(U6-R6)</f>
        <v>0</v>
      </c>
      <c r="X6" s="177"/>
      <c r="Y6" s="177"/>
      <c r="Z6" s="59"/>
      <c r="AA6" s="118"/>
      <c r="AB6" s="119"/>
      <c r="AC6" s="119"/>
      <c r="AD6" s="118"/>
      <c r="AE6" s="119"/>
      <c r="AF6" s="119"/>
      <c r="AG6" s="119"/>
      <c r="AH6" s="114"/>
      <c r="AI6" s="115"/>
      <c r="AJ6" s="116"/>
      <c r="AK6" s="116"/>
      <c r="AL6" s="118"/>
    </row>
    <row r="7" spans="2:38" s="57" customFormat="1" ht="20.399999999999999" customHeight="1" x14ac:dyDescent="0.3">
      <c r="B7" s="171" t="s">
        <v>63</v>
      </c>
      <c r="C7" s="171"/>
      <c r="D7" s="108" t="s">
        <v>59</v>
      </c>
      <c r="E7" s="172"/>
      <c r="F7" s="172"/>
      <c r="G7" s="109" t="s">
        <v>60</v>
      </c>
      <c r="H7" s="172"/>
      <c r="I7" s="172"/>
      <c r="J7" s="172"/>
      <c r="K7" s="108" t="s">
        <v>59</v>
      </c>
      <c r="L7" s="172"/>
      <c r="M7" s="172"/>
      <c r="N7" s="109" t="s">
        <v>60</v>
      </c>
      <c r="O7" s="172"/>
      <c r="P7" s="173"/>
      <c r="Q7" s="110" t="s">
        <v>59</v>
      </c>
      <c r="R7" s="172"/>
      <c r="S7" s="172"/>
      <c r="T7" s="111" t="s">
        <v>60</v>
      </c>
      <c r="U7" s="175"/>
      <c r="V7" s="175"/>
      <c r="W7" s="176">
        <f t="shared" si="0"/>
        <v>0</v>
      </c>
      <c r="X7" s="177"/>
      <c r="Y7" s="177"/>
      <c r="Z7" s="58"/>
      <c r="AA7" s="120" t="s">
        <v>64</v>
      </c>
      <c r="AB7" s="113"/>
      <c r="AC7" s="113"/>
      <c r="AD7" s="113"/>
      <c r="AE7" s="113"/>
      <c r="AF7" s="113"/>
      <c r="AG7" s="113"/>
      <c r="AH7" s="114"/>
      <c r="AI7" s="115"/>
      <c r="AJ7" s="116"/>
      <c r="AK7" s="116"/>
      <c r="AL7" s="117">
        <f>NOTICE!E14</f>
        <v>0</v>
      </c>
    </row>
    <row r="8" spans="2:38" s="57" customFormat="1" ht="20.399999999999999" customHeight="1" x14ac:dyDescent="0.3">
      <c r="B8" s="171" t="s">
        <v>65</v>
      </c>
      <c r="C8" s="171"/>
      <c r="D8" s="108" t="s">
        <v>59</v>
      </c>
      <c r="E8" s="172"/>
      <c r="F8" s="172"/>
      <c r="G8" s="109" t="s">
        <v>60</v>
      </c>
      <c r="H8" s="172"/>
      <c r="I8" s="172"/>
      <c r="J8" s="172"/>
      <c r="K8" s="108" t="s">
        <v>59</v>
      </c>
      <c r="L8" s="172"/>
      <c r="M8" s="172"/>
      <c r="N8" s="109" t="s">
        <v>60</v>
      </c>
      <c r="O8" s="172"/>
      <c r="P8" s="173"/>
      <c r="Q8" s="110" t="s">
        <v>59</v>
      </c>
      <c r="R8" s="172"/>
      <c r="S8" s="172"/>
      <c r="T8" s="111" t="s">
        <v>60</v>
      </c>
      <c r="U8" s="175"/>
      <c r="V8" s="175"/>
      <c r="W8" s="176">
        <f t="shared" si="0"/>
        <v>0</v>
      </c>
      <c r="X8" s="177"/>
      <c r="Y8" s="177"/>
      <c r="Z8" s="60"/>
      <c r="AA8" s="118"/>
      <c r="AB8" s="121"/>
      <c r="AC8" s="121"/>
      <c r="AD8" s="118"/>
      <c r="AE8" s="121"/>
      <c r="AF8" s="118"/>
      <c r="AG8" s="122"/>
      <c r="AH8" s="114"/>
      <c r="AI8" s="115"/>
      <c r="AJ8" s="116"/>
      <c r="AK8" s="116"/>
      <c r="AL8" s="118"/>
    </row>
    <row r="9" spans="2:38" s="57" customFormat="1" ht="20.399999999999999" customHeight="1" x14ac:dyDescent="0.3">
      <c r="B9" s="171" t="s">
        <v>66</v>
      </c>
      <c r="C9" s="171"/>
      <c r="D9" s="108" t="s">
        <v>59</v>
      </c>
      <c r="E9" s="172"/>
      <c r="F9" s="172"/>
      <c r="G9" s="109" t="s">
        <v>60</v>
      </c>
      <c r="H9" s="172"/>
      <c r="I9" s="172"/>
      <c r="J9" s="172"/>
      <c r="K9" s="108" t="s">
        <v>59</v>
      </c>
      <c r="L9" s="172"/>
      <c r="M9" s="172"/>
      <c r="N9" s="109" t="s">
        <v>60</v>
      </c>
      <c r="O9" s="172"/>
      <c r="P9" s="173"/>
      <c r="Q9" s="110" t="s">
        <v>59</v>
      </c>
      <c r="R9" s="172"/>
      <c r="S9" s="172"/>
      <c r="T9" s="111" t="s">
        <v>60</v>
      </c>
      <c r="U9" s="175"/>
      <c r="V9" s="175"/>
      <c r="W9" s="176">
        <f t="shared" si="0"/>
        <v>0</v>
      </c>
      <c r="X9" s="177"/>
      <c r="Y9" s="177"/>
      <c r="Z9" s="58"/>
      <c r="AA9" s="123" t="s">
        <v>67</v>
      </c>
      <c r="AB9" s="124"/>
      <c r="AC9" s="124"/>
      <c r="AD9" s="124"/>
      <c r="AE9" s="124"/>
      <c r="AF9" s="124"/>
      <c r="AG9" s="124"/>
      <c r="AH9" s="124"/>
      <c r="AI9" s="124"/>
      <c r="AJ9" s="116"/>
      <c r="AK9" s="116"/>
      <c r="AL9" s="117">
        <f>NOTICE!F14</f>
        <v>0</v>
      </c>
    </row>
    <row r="10" spans="2:38" s="65" customFormat="1" ht="20.399999999999999" customHeight="1" x14ac:dyDescent="0.3">
      <c r="B10" s="171" t="s">
        <v>68</v>
      </c>
      <c r="C10" s="171"/>
      <c r="D10" s="108" t="s">
        <v>59</v>
      </c>
      <c r="E10" s="172"/>
      <c r="F10" s="172"/>
      <c r="G10" s="109" t="s">
        <v>60</v>
      </c>
      <c r="H10" s="172"/>
      <c r="I10" s="172"/>
      <c r="J10" s="172"/>
      <c r="K10" s="108" t="s">
        <v>59</v>
      </c>
      <c r="L10" s="172"/>
      <c r="M10" s="172"/>
      <c r="N10" s="109" t="s">
        <v>60</v>
      </c>
      <c r="O10" s="172"/>
      <c r="P10" s="173"/>
      <c r="Q10" s="110" t="s">
        <v>59</v>
      </c>
      <c r="R10" s="172"/>
      <c r="S10" s="172"/>
      <c r="T10" s="111" t="s">
        <v>60</v>
      </c>
      <c r="U10" s="175"/>
      <c r="V10" s="175"/>
      <c r="W10" s="176">
        <f t="shared" si="0"/>
        <v>0</v>
      </c>
      <c r="X10" s="177"/>
      <c r="Y10" s="177"/>
      <c r="Z10" s="57"/>
      <c r="AA10" s="57"/>
      <c r="AB10" s="57"/>
      <c r="AC10" s="57"/>
      <c r="AD10" s="102" t="s">
        <v>69</v>
      </c>
      <c r="AE10" s="57"/>
      <c r="AF10" s="57"/>
      <c r="AG10" s="57"/>
      <c r="AH10" s="81"/>
      <c r="AI10" s="81"/>
      <c r="AJ10" s="81"/>
      <c r="AK10" s="57"/>
      <c r="AL10" s="57"/>
    </row>
    <row r="11" spans="2:38" s="79" customFormat="1" ht="15.6" x14ac:dyDescent="0.3">
      <c r="B11" s="61"/>
      <c r="C11" s="62"/>
      <c r="D11" s="63"/>
      <c r="E11" s="64"/>
      <c r="F11" s="65"/>
      <c r="G11" s="66"/>
      <c r="H11" s="64"/>
      <c r="I11" s="65"/>
      <c r="J11" s="66"/>
      <c r="K11" s="64"/>
      <c r="L11" s="65"/>
      <c r="M11" s="66"/>
      <c r="N11" s="66"/>
      <c r="O11" s="66"/>
      <c r="P11" s="67"/>
      <c r="Q11" s="186"/>
      <c r="R11" s="187"/>
      <c r="S11" s="187"/>
      <c r="T11" s="68"/>
      <c r="U11" s="69"/>
      <c r="V11" s="57"/>
      <c r="W11" s="188">
        <f>SUM(W5:Y10)</f>
        <v>0</v>
      </c>
      <c r="X11" s="189"/>
      <c r="Y11" s="189"/>
      <c r="Z11" s="65"/>
      <c r="AA11" s="70"/>
      <c r="AB11" s="65"/>
      <c r="AC11" s="65"/>
      <c r="AD11" s="65"/>
      <c r="AE11" s="65"/>
      <c r="AF11" s="71"/>
      <c r="AG11" s="81"/>
      <c r="AH11" s="81"/>
      <c r="AI11" s="81"/>
      <c r="AJ11" s="81"/>
      <c r="AK11" s="72"/>
      <c r="AL11" s="65"/>
    </row>
    <row r="12" spans="2:38" s="79" customFormat="1" ht="15.6" x14ac:dyDescent="0.3">
      <c r="B12" s="61"/>
      <c r="C12" s="62"/>
      <c r="D12" s="63"/>
      <c r="E12" s="64"/>
      <c r="F12" s="65"/>
      <c r="G12" s="66"/>
      <c r="H12" s="64"/>
      <c r="I12" s="65"/>
      <c r="J12" s="66"/>
      <c r="K12" s="64"/>
      <c r="L12" s="65"/>
      <c r="M12" s="66"/>
      <c r="N12" s="66"/>
      <c r="O12" s="66"/>
      <c r="P12" s="67"/>
      <c r="Q12" s="92"/>
      <c r="R12" s="93"/>
      <c r="S12" s="93"/>
      <c r="T12" s="68"/>
      <c r="U12" s="69"/>
      <c r="V12" s="57"/>
      <c r="W12" s="73"/>
      <c r="X12" s="74"/>
      <c r="Y12" s="74"/>
      <c r="Z12" s="65"/>
      <c r="AA12" s="70"/>
      <c r="AB12" s="65"/>
      <c r="AC12" s="65"/>
      <c r="AD12" s="65"/>
      <c r="AE12" s="65"/>
      <c r="AF12" s="71"/>
      <c r="AG12" s="81"/>
      <c r="AH12" s="81"/>
      <c r="AI12" s="81"/>
      <c r="AJ12" s="81"/>
      <c r="AK12" s="72"/>
      <c r="AL12" s="65"/>
    </row>
    <row r="13" spans="2:38" s="75" customFormat="1" x14ac:dyDescent="0.3">
      <c r="B13" s="169" t="s">
        <v>70</v>
      </c>
      <c r="C13" s="169"/>
      <c r="D13" s="169"/>
      <c r="E13" s="169" t="s">
        <v>71</v>
      </c>
      <c r="F13" s="169"/>
      <c r="G13" s="169"/>
      <c r="H13" s="169" t="s">
        <v>72</v>
      </c>
      <c r="I13" s="169"/>
      <c r="J13" s="169"/>
      <c r="K13" s="174" t="s">
        <v>73</v>
      </c>
      <c r="L13" s="174"/>
      <c r="M13" s="174"/>
      <c r="N13" s="169" t="s">
        <v>74</v>
      </c>
      <c r="O13" s="169"/>
      <c r="P13" s="169"/>
      <c r="Q13" s="169" t="s">
        <v>75</v>
      </c>
      <c r="R13" s="169"/>
      <c r="S13" s="169"/>
      <c r="T13" s="169" t="s">
        <v>76</v>
      </c>
      <c r="U13" s="169"/>
      <c r="V13" s="169"/>
      <c r="W13" s="169" t="s">
        <v>77</v>
      </c>
      <c r="X13" s="169"/>
      <c r="Y13" s="169"/>
      <c r="Z13" s="169" t="s">
        <v>78</v>
      </c>
      <c r="AA13" s="169"/>
      <c r="AB13" s="169"/>
      <c r="AC13" s="169" t="s">
        <v>79</v>
      </c>
      <c r="AD13" s="169"/>
      <c r="AE13" s="169"/>
      <c r="AF13" s="169" t="s">
        <v>80</v>
      </c>
      <c r="AG13" s="169"/>
      <c r="AH13" s="169"/>
      <c r="AI13" s="169" t="s">
        <v>81</v>
      </c>
      <c r="AJ13" s="169"/>
      <c r="AK13" s="169"/>
    </row>
    <row r="14" spans="2:38" x14ac:dyDescent="0.3">
      <c r="B14" s="125" t="s">
        <v>82</v>
      </c>
      <c r="C14" s="94">
        <f>W5</f>
        <v>0</v>
      </c>
      <c r="D14" s="125">
        <v>1</v>
      </c>
      <c r="E14" s="125" t="s">
        <v>83</v>
      </c>
      <c r="F14" s="94">
        <f>W7</f>
        <v>0</v>
      </c>
      <c r="G14" s="125">
        <v>1</v>
      </c>
      <c r="H14" s="128" t="s">
        <v>84</v>
      </c>
      <c r="I14" s="134" t="s">
        <v>85</v>
      </c>
      <c r="J14" s="128">
        <v>1</v>
      </c>
      <c r="K14" s="125" t="s">
        <v>82</v>
      </c>
      <c r="L14" s="94">
        <f>W5</f>
        <v>0</v>
      </c>
      <c r="M14" s="125">
        <v>1</v>
      </c>
      <c r="N14" s="128" t="s">
        <v>86</v>
      </c>
      <c r="O14" s="134" t="s">
        <v>87</v>
      </c>
      <c r="P14" s="128">
        <v>1</v>
      </c>
      <c r="Q14" s="126" t="s">
        <v>88</v>
      </c>
      <c r="R14" s="132">
        <f>SUM(O39:O44)</f>
        <v>0</v>
      </c>
      <c r="S14" s="127">
        <v>1</v>
      </c>
      <c r="T14" s="126" t="s">
        <v>88</v>
      </c>
      <c r="U14" s="132">
        <f>SUM(R36:R41)</f>
        <v>0</v>
      </c>
      <c r="V14" s="127">
        <v>1</v>
      </c>
      <c r="W14" s="125" t="s">
        <v>83</v>
      </c>
      <c r="X14" s="94">
        <f>W7</f>
        <v>0</v>
      </c>
      <c r="Y14" s="125">
        <v>1</v>
      </c>
      <c r="Z14" s="128" t="s">
        <v>89</v>
      </c>
      <c r="AA14" s="134" t="s">
        <v>90</v>
      </c>
      <c r="AB14" s="128">
        <v>1</v>
      </c>
      <c r="AC14" s="125" t="s">
        <v>82</v>
      </c>
      <c r="AD14" s="94">
        <f>W5</f>
        <v>0</v>
      </c>
      <c r="AE14" s="125">
        <v>1</v>
      </c>
      <c r="AF14" s="125" t="s">
        <v>83</v>
      </c>
      <c r="AG14" s="94">
        <f>W7</f>
        <v>0</v>
      </c>
      <c r="AH14" s="125">
        <v>1</v>
      </c>
      <c r="AI14" s="125" t="s">
        <v>84</v>
      </c>
      <c r="AJ14" s="95" t="str">
        <f>IF(AG44="CP","CP","")</f>
        <v/>
      </c>
      <c r="AK14" s="99">
        <v>1</v>
      </c>
      <c r="AL14" s="87"/>
    </row>
    <row r="15" spans="2:38" x14ac:dyDescent="0.3">
      <c r="B15" s="125" t="s">
        <v>91</v>
      </c>
      <c r="C15" s="94">
        <f t="shared" ref="C15:C19" si="1">W6</f>
        <v>0</v>
      </c>
      <c r="D15" s="125">
        <v>2.0068965517241399</v>
      </c>
      <c r="E15" s="125" t="s">
        <v>86</v>
      </c>
      <c r="F15" s="94">
        <f t="shared" ref="F15:F17" si="2">W8</f>
        <v>0</v>
      </c>
      <c r="G15" s="125">
        <v>2.0064516129032297</v>
      </c>
      <c r="H15" s="126" t="s">
        <v>88</v>
      </c>
      <c r="I15" s="133">
        <f>SUM(F40:F44)</f>
        <v>0</v>
      </c>
      <c r="J15" s="130">
        <v>2.0068965517241399</v>
      </c>
      <c r="K15" s="125" t="s">
        <v>91</v>
      </c>
      <c r="L15" s="94">
        <f t="shared" ref="L15:L19" si="3">W6</f>
        <v>0</v>
      </c>
      <c r="M15" s="125">
        <v>2.0064516129032297</v>
      </c>
      <c r="N15" s="125" t="s">
        <v>89</v>
      </c>
      <c r="O15" s="95"/>
      <c r="P15" s="129">
        <v>2</v>
      </c>
      <c r="Q15" s="125" t="s">
        <v>82</v>
      </c>
      <c r="R15" s="94">
        <f>W5</f>
        <v>0</v>
      </c>
      <c r="S15" s="125">
        <v>2.0079365079365097</v>
      </c>
      <c r="T15" s="125" t="s">
        <v>82</v>
      </c>
      <c r="U15" s="94">
        <f>W5</f>
        <v>0</v>
      </c>
      <c r="V15" s="125">
        <v>2.0064516129032297</v>
      </c>
      <c r="W15" s="125" t="s">
        <v>86</v>
      </c>
      <c r="X15" s="94">
        <f t="shared" ref="X15:X17" si="4">W8</f>
        <v>0</v>
      </c>
      <c r="Y15" s="125">
        <v>2.0068965517241399</v>
      </c>
      <c r="Z15" s="125" t="s">
        <v>84</v>
      </c>
      <c r="AA15" s="94">
        <f>W10</f>
        <v>0</v>
      </c>
      <c r="AB15" s="125">
        <v>2.0064516129032297</v>
      </c>
      <c r="AC15" s="125" t="s">
        <v>91</v>
      </c>
      <c r="AD15" s="94">
        <f t="shared" ref="AD15:AD19" si="5">W6</f>
        <v>0</v>
      </c>
      <c r="AE15" s="125">
        <v>2.0068965517241399</v>
      </c>
      <c r="AF15" s="125" t="s">
        <v>86</v>
      </c>
      <c r="AG15" s="94">
        <f t="shared" ref="AG15:AG17" si="6">W8</f>
        <v>0</v>
      </c>
      <c r="AH15" s="125">
        <v>2.0064516129032297</v>
      </c>
      <c r="AI15" s="126" t="s">
        <v>88</v>
      </c>
      <c r="AJ15" s="133">
        <f>SUM(AG40:AG44,AJ14)</f>
        <v>0</v>
      </c>
      <c r="AK15" s="100">
        <v>2.0064516129032297</v>
      </c>
      <c r="AL15" s="88"/>
    </row>
    <row r="16" spans="2:38" x14ac:dyDescent="0.3">
      <c r="B16" s="125" t="s">
        <v>83</v>
      </c>
      <c r="C16" s="94">
        <f t="shared" si="1"/>
        <v>0</v>
      </c>
      <c r="D16" s="125">
        <v>3.0137931034482799</v>
      </c>
      <c r="E16" s="125" t="s">
        <v>89</v>
      </c>
      <c r="F16" s="94">
        <f t="shared" si="2"/>
        <v>0</v>
      </c>
      <c r="G16" s="125">
        <v>3.0129032258064599</v>
      </c>
      <c r="H16" s="125" t="s">
        <v>82</v>
      </c>
      <c r="I16" s="94">
        <f>W5</f>
        <v>0</v>
      </c>
      <c r="J16" s="125">
        <v>3.0137931034482799</v>
      </c>
      <c r="K16" s="125" t="s">
        <v>83</v>
      </c>
      <c r="L16" s="94">
        <f t="shared" si="3"/>
        <v>0</v>
      </c>
      <c r="M16" s="125">
        <v>3.0129032258064599</v>
      </c>
      <c r="N16" s="125" t="s">
        <v>84</v>
      </c>
      <c r="O16" s="95" t="str">
        <f>IF(O15="CP","CP","")</f>
        <v/>
      </c>
      <c r="P16" s="129">
        <v>3</v>
      </c>
      <c r="Q16" s="125" t="s">
        <v>91</v>
      </c>
      <c r="R16" s="94">
        <f t="shared" ref="R16:R20" si="7">W6</f>
        <v>0</v>
      </c>
      <c r="S16" s="125">
        <v>3.0158730158730198</v>
      </c>
      <c r="T16" s="125" t="s">
        <v>91</v>
      </c>
      <c r="U16" s="94">
        <f t="shared" ref="U16:U20" si="8">W6</f>
        <v>0</v>
      </c>
      <c r="V16" s="125">
        <v>3.0129032258064599</v>
      </c>
      <c r="W16" s="125" t="s">
        <v>89</v>
      </c>
      <c r="X16" s="94">
        <f t="shared" si="4"/>
        <v>0</v>
      </c>
      <c r="Y16" s="125">
        <v>3.0137931034482799</v>
      </c>
      <c r="Z16" s="126" t="s">
        <v>88</v>
      </c>
      <c r="AA16" s="132">
        <f>SUM(X40:X43,AA15)</f>
        <v>0</v>
      </c>
      <c r="AB16" s="127">
        <v>3.0129032258064599</v>
      </c>
      <c r="AC16" s="125" t="s">
        <v>83</v>
      </c>
      <c r="AD16" s="94">
        <f t="shared" si="5"/>
        <v>0</v>
      </c>
      <c r="AE16" s="125">
        <v>3.0137931034482799</v>
      </c>
      <c r="AF16" s="125" t="s">
        <v>89</v>
      </c>
      <c r="AG16" s="94">
        <f t="shared" si="6"/>
        <v>0</v>
      </c>
      <c r="AH16" s="125">
        <v>3.0129032258064599</v>
      </c>
      <c r="AI16" s="125" t="s">
        <v>82</v>
      </c>
      <c r="AJ16" s="95"/>
      <c r="AK16" s="99">
        <v>3.0129032258064599</v>
      </c>
      <c r="AL16" s="88"/>
    </row>
    <row r="17" spans="2:38" x14ac:dyDescent="0.3">
      <c r="B17" s="125" t="s">
        <v>86</v>
      </c>
      <c r="C17" s="94">
        <f t="shared" si="1"/>
        <v>0</v>
      </c>
      <c r="D17" s="125">
        <v>4.0206896551724203</v>
      </c>
      <c r="E17" s="125" t="s">
        <v>84</v>
      </c>
      <c r="F17" s="94">
        <f t="shared" si="2"/>
        <v>0</v>
      </c>
      <c r="G17" s="125">
        <v>4.01935483870969</v>
      </c>
      <c r="H17" s="125" t="s">
        <v>91</v>
      </c>
      <c r="I17" s="94">
        <f t="shared" ref="I17:I21" si="9">W6</f>
        <v>0</v>
      </c>
      <c r="J17" s="125">
        <v>4.0206896551724203</v>
      </c>
      <c r="K17" s="125" t="s">
        <v>86</v>
      </c>
      <c r="L17" s="94">
        <f t="shared" si="3"/>
        <v>0</v>
      </c>
      <c r="M17" s="125">
        <v>4.01935483870969</v>
      </c>
      <c r="N17" s="126" t="s">
        <v>88</v>
      </c>
      <c r="O17" s="133">
        <f>SUM(L42:L44,O15:O16)</f>
        <v>0</v>
      </c>
      <c r="P17" s="130">
        <v>4</v>
      </c>
      <c r="Q17" s="125" t="s">
        <v>83</v>
      </c>
      <c r="R17" s="94">
        <f t="shared" si="7"/>
        <v>0</v>
      </c>
      <c r="S17" s="125">
        <v>4.0238095238095299</v>
      </c>
      <c r="T17" s="125" t="s">
        <v>83</v>
      </c>
      <c r="U17" s="94">
        <f t="shared" si="8"/>
        <v>0</v>
      </c>
      <c r="V17" s="125">
        <v>4.01935483870969</v>
      </c>
      <c r="W17" s="125" t="s">
        <v>84</v>
      </c>
      <c r="X17" s="94">
        <f t="shared" si="4"/>
        <v>0</v>
      </c>
      <c r="Y17" s="125">
        <v>4.0206896551724203</v>
      </c>
      <c r="Z17" s="125" t="s">
        <v>82</v>
      </c>
      <c r="AA17" s="94">
        <f>W5</f>
        <v>0</v>
      </c>
      <c r="AB17" s="125">
        <v>4.01935483870969</v>
      </c>
      <c r="AC17" s="125" t="s">
        <v>86</v>
      </c>
      <c r="AD17" s="94">
        <f t="shared" si="5"/>
        <v>0</v>
      </c>
      <c r="AE17" s="125">
        <v>4.0206896551724203</v>
      </c>
      <c r="AF17" s="125" t="s">
        <v>84</v>
      </c>
      <c r="AG17" s="94">
        <f t="shared" si="6"/>
        <v>0</v>
      </c>
      <c r="AH17" s="125">
        <v>4.01935483870969</v>
      </c>
      <c r="AI17" s="125" t="s">
        <v>91</v>
      </c>
      <c r="AJ17" s="95"/>
      <c r="AK17" s="99">
        <v>4.01935483870969</v>
      </c>
      <c r="AL17" s="89"/>
    </row>
    <row r="18" spans="2:38" x14ac:dyDescent="0.3">
      <c r="B18" s="125" t="s">
        <v>89</v>
      </c>
      <c r="C18" s="94">
        <f t="shared" si="1"/>
        <v>0</v>
      </c>
      <c r="D18" s="125">
        <v>5.0275862068965598</v>
      </c>
      <c r="E18" s="126" t="s">
        <v>88</v>
      </c>
      <c r="F18" s="132">
        <f>SUM(C42:C43,F14:F17)</f>
        <v>0</v>
      </c>
      <c r="G18" s="127">
        <v>5.0258064516129197</v>
      </c>
      <c r="H18" s="125" t="s">
        <v>83</v>
      </c>
      <c r="I18" s="94">
        <f t="shared" si="9"/>
        <v>0</v>
      </c>
      <c r="J18" s="125">
        <v>5.0275862068965598</v>
      </c>
      <c r="K18" s="125" t="s">
        <v>89</v>
      </c>
      <c r="L18" s="94">
        <f t="shared" si="3"/>
        <v>0</v>
      </c>
      <c r="M18" s="125">
        <v>5.0258064516129197</v>
      </c>
      <c r="N18" s="125" t="s">
        <v>82</v>
      </c>
      <c r="O18" s="94">
        <f>W5</f>
        <v>0</v>
      </c>
      <c r="P18" s="125">
        <v>5</v>
      </c>
      <c r="Q18" s="125" t="s">
        <v>86</v>
      </c>
      <c r="R18" s="94">
        <f t="shared" si="7"/>
        <v>0</v>
      </c>
      <c r="S18" s="125">
        <v>5.0317460317460396</v>
      </c>
      <c r="T18" s="125" t="s">
        <v>86</v>
      </c>
      <c r="U18" s="94">
        <f t="shared" si="8"/>
        <v>0</v>
      </c>
      <c r="V18" s="125">
        <v>5.0258064516129197</v>
      </c>
      <c r="W18" s="126" t="s">
        <v>88</v>
      </c>
      <c r="X18" s="132">
        <f>SUM(U43:U44,X14:X17)</f>
        <v>0</v>
      </c>
      <c r="Y18" s="127">
        <v>5.0275862068965598</v>
      </c>
      <c r="Z18" s="125" t="s">
        <v>91</v>
      </c>
      <c r="AA18" s="94">
        <f t="shared" ref="AA18:AA20" si="10">W6</f>
        <v>0</v>
      </c>
      <c r="AB18" s="125">
        <v>5.0258064516129197</v>
      </c>
      <c r="AC18" s="125" t="s">
        <v>89</v>
      </c>
      <c r="AD18" s="94">
        <f t="shared" si="5"/>
        <v>0</v>
      </c>
      <c r="AE18" s="125">
        <v>5.0275862068965598</v>
      </c>
      <c r="AF18" s="126" t="s">
        <v>88</v>
      </c>
      <c r="AG18" s="132">
        <f>SUM(AD42:AD43,AG14:AG17)</f>
        <v>0</v>
      </c>
      <c r="AH18" s="127">
        <v>5.0258064516129197</v>
      </c>
      <c r="AI18" s="125" t="s">
        <v>83</v>
      </c>
      <c r="AJ18" s="95"/>
      <c r="AK18" s="99">
        <v>5.0258064516129197</v>
      </c>
      <c r="AL18" s="88"/>
    </row>
    <row r="19" spans="2:38" x14ac:dyDescent="0.3">
      <c r="B19" s="125" t="s">
        <v>84</v>
      </c>
      <c r="C19" s="94">
        <f t="shared" si="1"/>
        <v>0</v>
      </c>
      <c r="D19" s="125">
        <v>6.0344827586206993</v>
      </c>
      <c r="E19" s="125" t="s">
        <v>82</v>
      </c>
      <c r="F19" s="94">
        <f>W5</f>
        <v>0</v>
      </c>
      <c r="G19" s="125">
        <v>6.0322580645161494</v>
      </c>
      <c r="H19" s="125" t="s">
        <v>86</v>
      </c>
      <c r="I19" s="94">
        <f t="shared" si="9"/>
        <v>0</v>
      </c>
      <c r="J19" s="125">
        <v>6.0344827586206993</v>
      </c>
      <c r="K19" s="125" t="s">
        <v>84</v>
      </c>
      <c r="L19" s="94">
        <f t="shared" si="3"/>
        <v>0</v>
      </c>
      <c r="M19" s="125">
        <v>6.0322580645161494</v>
      </c>
      <c r="N19" s="125" t="s">
        <v>91</v>
      </c>
      <c r="O19" s="94">
        <f t="shared" ref="O19:O23" si="11">W6</f>
        <v>0</v>
      </c>
      <c r="P19" s="125">
        <v>6</v>
      </c>
      <c r="Q19" s="125" t="s">
        <v>89</v>
      </c>
      <c r="R19" s="94">
        <f t="shared" si="7"/>
        <v>0</v>
      </c>
      <c r="S19" s="125">
        <v>6.0396825396825493</v>
      </c>
      <c r="T19" s="125" t="s">
        <v>89</v>
      </c>
      <c r="U19" s="94">
        <f t="shared" si="8"/>
        <v>0</v>
      </c>
      <c r="V19" s="125">
        <v>6.0322580645161494</v>
      </c>
      <c r="W19" s="128" t="s">
        <v>82</v>
      </c>
      <c r="X19" s="135" t="s">
        <v>92</v>
      </c>
      <c r="Y19" s="128">
        <v>6.0344827586206993</v>
      </c>
      <c r="Z19" s="125" t="s">
        <v>83</v>
      </c>
      <c r="AA19" s="94">
        <f t="shared" si="10"/>
        <v>0</v>
      </c>
      <c r="AB19" s="125">
        <v>6.0322580645161494</v>
      </c>
      <c r="AC19" s="125" t="s">
        <v>84</v>
      </c>
      <c r="AD19" s="94">
        <f t="shared" si="5"/>
        <v>0</v>
      </c>
      <c r="AE19" s="125">
        <v>6.0344827586206993</v>
      </c>
      <c r="AF19" s="125" t="s">
        <v>82</v>
      </c>
      <c r="AG19" s="95"/>
      <c r="AH19" s="129">
        <v>6.0322580645161494</v>
      </c>
      <c r="AI19" s="125" t="s">
        <v>86</v>
      </c>
      <c r="AJ19" s="95"/>
      <c r="AK19" s="99">
        <v>6.0322580645161494</v>
      </c>
      <c r="AL19" s="89"/>
    </row>
    <row r="20" spans="2:38" x14ac:dyDescent="0.3">
      <c r="B20" s="126" t="s">
        <v>88</v>
      </c>
      <c r="C20" s="132">
        <f>SUM(C14:C19)</f>
        <v>0</v>
      </c>
      <c r="D20" s="127">
        <v>7.0413793103448397</v>
      </c>
      <c r="E20" s="125" t="s">
        <v>91</v>
      </c>
      <c r="F20" s="94">
        <f t="shared" ref="F20:F24" si="12">W6</f>
        <v>0</v>
      </c>
      <c r="G20" s="125">
        <v>7.03870967741938</v>
      </c>
      <c r="H20" s="125" t="s">
        <v>89</v>
      </c>
      <c r="I20" s="94">
        <f t="shared" si="9"/>
        <v>0</v>
      </c>
      <c r="J20" s="125">
        <v>7.0413793103448397</v>
      </c>
      <c r="K20" s="126" t="s">
        <v>88</v>
      </c>
      <c r="L20" s="132">
        <f>SUM(L14:L19)</f>
        <v>0</v>
      </c>
      <c r="M20" s="127">
        <v>7.03870967741938</v>
      </c>
      <c r="N20" s="125" t="s">
        <v>83</v>
      </c>
      <c r="O20" s="94">
        <f t="shared" si="11"/>
        <v>0</v>
      </c>
      <c r="P20" s="125">
        <v>7</v>
      </c>
      <c r="Q20" s="125" t="s">
        <v>84</v>
      </c>
      <c r="R20" s="94">
        <f t="shared" si="7"/>
        <v>0</v>
      </c>
      <c r="S20" s="125">
        <v>7.0476190476190599</v>
      </c>
      <c r="T20" s="125" t="s">
        <v>84</v>
      </c>
      <c r="U20" s="94">
        <f t="shared" si="8"/>
        <v>0</v>
      </c>
      <c r="V20" s="125">
        <v>7.03870967741938</v>
      </c>
      <c r="W20" s="125" t="s">
        <v>91</v>
      </c>
      <c r="X20" s="94">
        <f>W6</f>
        <v>0</v>
      </c>
      <c r="Y20" s="125">
        <v>7.0413793103448397</v>
      </c>
      <c r="Z20" s="125" t="s">
        <v>86</v>
      </c>
      <c r="AA20" s="94">
        <f t="shared" si="10"/>
        <v>0</v>
      </c>
      <c r="AB20" s="125">
        <v>7.03870967741938</v>
      </c>
      <c r="AC20" s="126" t="s">
        <v>88</v>
      </c>
      <c r="AD20" s="132">
        <f>SUM(AD14:AD19)</f>
        <v>0</v>
      </c>
      <c r="AE20" s="127">
        <v>7.0413793103448397</v>
      </c>
      <c r="AF20" s="125" t="s">
        <v>91</v>
      </c>
      <c r="AG20" s="95"/>
      <c r="AH20" s="129">
        <v>7.03870967741938</v>
      </c>
      <c r="AI20" s="125" t="s">
        <v>89</v>
      </c>
      <c r="AJ20" s="95"/>
      <c r="AK20" s="99">
        <v>7.03870967741938</v>
      </c>
      <c r="AL20" s="75"/>
    </row>
    <row r="21" spans="2:38" x14ac:dyDescent="0.3">
      <c r="B21" s="125" t="s">
        <v>82</v>
      </c>
      <c r="C21" s="94">
        <f>W5</f>
        <v>0</v>
      </c>
      <c r="D21" s="125">
        <v>8.04827586206898</v>
      </c>
      <c r="E21" s="125" t="s">
        <v>83</v>
      </c>
      <c r="F21" s="94">
        <f t="shared" si="12"/>
        <v>0</v>
      </c>
      <c r="G21" s="125">
        <v>8.0451612903226106</v>
      </c>
      <c r="H21" s="125" t="s">
        <v>84</v>
      </c>
      <c r="I21" s="94">
        <f t="shared" si="9"/>
        <v>0</v>
      </c>
      <c r="J21" s="125">
        <v>8.04827586206898</v>
      </c>
      <c r="K21" s="125" t="s">
        <v>82</v>
      </c>
      <c r="L21" s="94">
        <f>W5</f>
        <v>0</v>
      </c>
      <c r="M21" s="125">
        <v>8.0451612903226106</v>
      </c>
      <c r="N21" s="125" t="s">
        <v>86</v>
      </c>
      <c r="O21" s="94">
        <f t="shared" si="11"/>
        <v>0</v>
      </c>
      <c r="P21" s="125">
        <v>8</v>
      </c>
      <c r="Q21" s="126" t="s">
        <v>88</v>
      </c>
      <c r="R21" s="132">
        <f>SUM(R15:R20)</f>
        <v>0</v>
      </c>
      <c r="S21" s="127">
        <v>8.0555555555555696</v>
      </c>
      <c r="T21" s="126" t="s">
        <v>88</v>
      </c>
      <c r="U21" s="132">
        <f>SUM(U15:U20)</f>
        <v>0</v>
      </c>
      <c r="V21" s="127">
        <v>8.0451612903226106</v>
      </c>
      <c r="W21" s="125" t="s">
        <v>83</v>
      </c>
      <c r="X21" s="94">
        <f t="shared" ref="X21:X24" si="13">W7</f>
        <v>0</v>
      </c>
      <c r="Y21" s="125">
        <v>8.04827586206898</v>
      </c>
      <c r="Z21" s="128" t="s">
        <v>89</v>
      </c>
      <c r="AA21" s="134" t="s">
        <v>93</v>
      </c>
      <c r="AB21" s="128">
        <v>8.0451612903226106</v>
      </c>
      <c r="AC21" s="125" t="s">
        <v>82</v>
      </c>
      <c r="AD21" s="94">
        <f>W5</f>
        <v>0</v>
      </c>
      <c r="AE21" s="125">
        <v>8.04827586206898</v>
      </c>
      <c r="AF21" s="125" t="s">
        <v>83</v>
      </c>
      <c r="AG21" s="95"/>
      <c r="AH21" s="129">
        <v>8.0451612903226106</v>
      </c>
      <c r="AI21" s="125" t="s">
        <v>84</v>
      </c>
      <c r="AJ21" s="95" t="str">
        <f>IF(AJ20="CP","CP","")</f>
        <v/>
      </c>
      <c r="AK21" s="99">
        <v>8.0451612903226106</v>
      </c>
      <c r="AL21" s="75"/>
    </row>
    <row r="22" spans="2:38" x14ac:dyDescent="0.3">
      <c r="B22" s="125" t="s">
        <v>91</v>
      </c>
      <c r="C22" s="94">
        <f t="shared" ref="C22:C26" si="14">W6</f>
        <v>0</v>
      </c>
      <c r="D22" s="125">
        <v>9.0551724137931195</v>
      </c>
      <c r="E22" s="125" t="s">
        <v>86</v>
      </c>
      <c r="F22" s="94">
        <f t="shared" si="12"/>
        <v>0</v>
      </c>
      <c r="G22" s="125">
        <v>9.0516129032258394</v>
      </c>
      <c r="H22" s="126" t="s">
        <v>88</v>
      </c>
      <c r="I22" s="132">
        <f>SUM(I16:I21)</f>
        <v>0</v>
      </c>
      <c r="J22" s="127">
        <v>9.0551724137931195</v>
      </c>
      <c r="K22" s="125" t="s">
        <v>91</v>
      </c>
      <c r="L22" s="94">
        <f t="shared" ref="L22:L26" si="15">W6</f>
        <v>0</v>
      </c>
      <c r="M22" s="125">
        <v>9.0516129032258394</v>
      </c>
      <c r="N22" s="125" t="s">
        <v>89</v>
      </c>
      <c r="O22" s="94">
        <f t="shared" si="11"/>
        <v>0</v>
      </c>
      <c r="P22" s="125">
        <v>9</v>
      </c>
      <c r="Q22" s="125" t="s">
        <v>82</v>
      </c>
      <c r="R22" s="94">
        <f>W5</f>
        <v>0</v>
      </c>
      <c r="S22" s="125">
        <v>9.0634920634920793</v>
      </c>
      <c r="T22" s="125" t="s">
        <v>82</v>
      </c>
      <c r="U22" s="94">
        <f>W5</f>
        <v>0</v>
      </c>
      <c r="V22" s="125">
        <v>9.0516129032258394</v>
      </c>
      <c r="W22" s="125" t="s">
        <v>86</v>
      </c>
      <c r="X22" s="94">
        <f t="shared" si="13"/>
        <v>0</v>
      </c>
      <c r="Y22" s="125">
        <v>9.0551724137931195</v>
      </c>
      <c r="Z22" s="125" t="s">
        <v>84</v>
      </c>
      <c r="AA22" s="94">
        <f>W10</f>
        <v>0</v>
      </c>
      <c r="AB22" s="125">
        <v>9.0516129032258394</v>
      </c>
      <c r="AC22" s="125" t="s">
        <v>91</v>
      </c>
      <c r="AD22" s="94">
        <f t="shared" ref="AD22:AD26" si="16">W6</f>
        <v>0</v>
      </c>
      <c r="AE22" s="125">
        <v>9.0551724137931195</v>
      </c>
      <c r="AF22" s="125" t="s">
        <v>86</v>
      </c>
      <c r="AG22" s="95"/>
      <c r="AH22" s="129">
        <v>9.0516129032258394</v>
      </c>
      <c r="AI22" s="126" t="s">
        <v>88</v>
      </c>
      <c r="AJ22" s="133">
        <f>SUM(AJ16:AJ21)</f>
        <v>0</v>
      </c>
      <c r="AK22" s="100">
        <v>9.0516129032258394</v>
      </c>
      <c r="AL22" s="75"/>
    </row>
    <row r="23" spans="2:38" x14ac:dyDescent="0.3">
      <c r="B23" s="125" t="s">
        <v>83</v>
      </c>
      <c r="C23" s="94">
        <f t="shared" si="14"/>
        <v>0</v>
      </c>
      <c r="D23" s="125">
        <v>10.062068965517259</v>
      </c>
      <c r="E23" s="125" t="s">
        <v>89</v>
      </c>
      <c r="F23" s="94">
        <f t="shared" si="12"/>
        <v>0</v>
      </c>
      <c r="G23" s="125">
        <v>10.05806451612907</v>
      </c>
      <c r="H23" s="125" t="s">
        <v>82</v>
      </c>
      <c r="I23" s="94">
        <f>W5</f>
        <v>0</v>
      </c>
      <c r="J23" s="125">
        <v>10.062068965517259</v>
      </c>
      <c r="K23" s="125" t="s">
        <v>83</v>
      </c>
      <c r="L23" s="94">
        <f t="shared" si="15"/>
        <v>0</v>
      </c>
      <c r="M23" s="125">
        <v>10.05806451612907</v>
      </c>
      <c r="N23" s="125" t="s">
        <v>84</v>
      </c>
      <c r="O23" s="94">
        <f t="shared" si="11"/>
        <v>0</v>
      </c>
      <c r="P23" s="125">
        <v>10</v>
      </c>
      <c r="Q23" s="125" t="s">
        <v>91</v>
      </c>
      <c r="R23" s="94">
        <f t="shared" ref="R23:R27" si="17">W6</f>
        <v>0</v>
      </c>
      <c r="S23" s="125">
        <v>10.071428571428589</v>
      </c>
      <c r="T23" s="125" t="s">
        <v>91</v>
      </c>
      <c r="U23" s="94">
        <f t="shared" ref="U23:U27" si="18">W6</f>
        <v>0</v>
      </c>
      <c r="V23" s="125">
        <v>10.05806451612907</v>
      </c>
      <c r="W23" s="125" t="s">
        <v>89</v>
      </c>
      <c r="X23" s="94">
        <f t="shared" si="13"/>
        <v>0</v>
      </c>
      <c r="Y23" s="125">
        <v>10.062068965517259</v>
      </c>
      <c r="Z23" s="126" t="s">
        <v>88</v>
      </c>
      <c r="AA23" s="132">
        <f>SUM(AA17:AA20,AA22)</f>
        <v>0</v>
      </c>
      <c r="AB23" s="127">
        <v>10.05806451612907</v>
      </c>
      <c r="AC23" s="125" t="s">
        <v>83</v>
      </c>
      <c r="AD23" s="94">
        <f t="shared" si="16"/>
        <v>0</v>
      </c>
      <c r="AE23" s="125">
        <v>10.062068965517259</v>
      </c>
      <c r="AF23" s="125" t="s">
        <v>89</v>
      </c>
      <c r="AG23" s="95"/>
      <c r="AH23" s="129">
        <v>10.05806451612907</v>
      </c>
      <c r="AI23" s="125" t="s">
        <v>82</v>
      </c>
      <c r="AJ23" s="95"/>
      <c r="AK23" s="99">
        <v>10.05806451612907</v>
      </c>
      <c r="AL23" s="75"/>
    </row>
    <row r="24" spans="2:38" x14ac:dyDescent="0.3">
      <c r="B24" s="125" t="s">
        <v>86</v>
      </c>
      <c r="C24" s="94">
        <f t="shared" si="14"/>
        <v>0</v>
      </c>
      <c r="D24" s="125">
        <v>11.068965517241399</v>
      </c>
      <c r="E24" s="125" t="s">
        <v>84</v>
      </c>
      <c r="F24" s="94">
        <f t="shared" si="12"/>
        <v>0</v>
      </c>
      <c r="G24" s="125">
        <v>11.064516129032299</v>
      </c>
      <c r="H24" s="128" t="s">
        <v>91</v>
      </c>
      <c r="I24" s="134" t="s">
        <v>94</v>
      </c>
      <c r="J24" s="128">
        <v>11.068965517241399</v>
      </c>
      <c r="K24" s="125" t="s">
        <v>86</v>
      </c>
      <c r="L24" s="94">
        <f t="shared" si="15"/>
        <v>0</v>
      </c>
      <c r="M24" s="125">
        <v>11.064516129032299</v>
      </c>
      <c r="N24" s="126" t="s">
        <v>88</v>
      </c>
      <c r="O24" s="132">
        <f>SUM(O18:O23)</f>
        <v>0</v>
      </c>
      <c r="P24" s="127">
        <v>11</v>
      </c>
      <c r="Q24" s="125" t="s">
        <v>83</v>
      </c>
      <c r="R24" s="94">
        <f t="shared" si="17"/>
        <v>0</v>
      </c>
      <c r="S24" s="125">
        <v>11.079365079365099</v>
      </c>
      <c r="T24" s="125" t="s">
        <v>83</v>
      </c>
      <c r="U24" s="94">
        <f t="shared" si="18"/>
        <v>0</v>
      </c>
      <c r="V24" s="125">
        <v>11.064516129032299</v>
      </c>
      <c r="W24" s="125" t="s">
        <v>84</v>
      </c>
      <c r="X24" s="94">
        <f t="shared" si="13"/>
        <v>0</v>
      </c>
      <c r="Y24" s="125">
        <v>11</v>
      </c>
      <c r="Z24" s="125" t="s">
        <v>82</v>
      </c>
      <c r="AA24" s="94">
        <f>W5</f>
        <v>0</v>
      </c>
      <c r="AB24" s="125">
        <v>11.064516129032299</v>
      </c>
      <c r="AC24" s="125" t="s">
        <v>86</v>
      </c>
      <c r="AD24" s="94">
        <f t="shared" si="16"/>
        <v>0</v>
      </c>
      <c r="AE24" s="125">
        <v>11.068965517241399</v>
      </c>
      <c r="AF24" s="125" t="s">
        <v>84</v>
      </c>
      <c r="AG24" s="95" t="str">
        <f>IF(AG23="CP","CP","")</f>
        <v/>
      </c>
      <c r="AH24" s="129">
        <v>11.064516129032299</v>
      </c>
      <c r="AI24" s="125" t="s">
        <v>91</v>
      </c>
      <c r="AJ24" s="95"/>
      <c r="AK24" s="99">
        <v>11.064516129032299</v>
      </c>
      <c r="AL24" s="75"/>
    </row>
    <row r="25" spans="2:38" x14ac:dyDescent="0.3">
      <c r="B25" s="125" t="s">
        <v>89</v>
      </c>
      <c r="C25" s="94">
        <f t="shared" si="14"/>
        <v>0</v>
      </c>
      <c r="D25" s="125">
        <v>12.07586206896554</v>
      </c>
      <c r="E25" s="126" t="s">
        <v>88</v>
      </c>
      <c r="F25" s="132">
        <f>SUM(F19:F24)</f>
        <v>0</v>
      </c>
      <c r="G25" s="127">
        <v>12.070967741935529</v>
      </c>
      <c r="H25" s="125" t="s">
        <v>83</v>
      </c>
      <c r="I25" s="94">
        <f>W7</f>
        <v>0</v>
      </c>
      <c r="J25" s="125">
        <v>12.07586206896554</v>
      </c>
      <c r="K25" s="125" t="s">
        <v>89</v>
      </c>
      <c r="L25" s="94">
        <f t="shared" si="15"/>
        <v>0</v>
      </c>
      <c r="M25" s="125">
        <v>12.070967741935529</v>
      </c>
      <c r="N25" s="125" t="s">
        <v>82</v>
      </c>
      <c r="O25" s="94">
        <f>W5</f>
        <v>0</v>
      </c>
      <c r="P25" s="125">
        <v>12</v>
      </c>
      <c r="Q25" s="125" t="s">
        <v>86</v>
      </c>
      <c r="R25" s="94">
        <f t="shared" si="17"/>
        <v>0</v>
      </c>
      <c r="S25" s="125">
        <v>12.087301587301608</v>
      </c>
      <c r="T25" s="125" t="s">
        <v>86</v>
      </c>
      <c r="U25" s="94">
        <f t="shared" si="18"/>
        <v>0</v>
      </c>
      <c r="V25" s="125">
        <v>12.070967741935529</v>
      </c>
      <c r="W25" s="126" t="s">
        <v>88</v>
      </c>
      <c r="X25" s="132">
        <f>SUM(X20:X24)</f>
        <v>0</v>
      </c>
      <c r="Y25" s="127">
        <v>12.07586206896554</v>
      </c>
      <c r="Z25" s="125" t="s">
        <v>91</v>
      </c>
      <c r="AA25" s="94">
        <f t="shared" ref="AA25:AA26" si="19">W6</f>
        <v>0</v>
      </c>
      <c r="AB25" s="125">
        <v>12.070967741935529</v>
      </c>
      <c r="AC25" s="125" t="s">
        <v>89</v>
      </c>
      <c r="AD25" s="94">
        <f t="shared" si="16"/>
        <v>0</v>
      </c>
      <c r="AE25" s="125">
        <v>12.07586206896554</v>
      </c>
      <c r="AF25" s="126" t="s">
        <v>88</v>
      </c>
      <c r="AG25" s="133">
        <f>SUM(AG19:AG24)</f>
        <v>0</v>
      </c>
      <c r="AH25" s="130">
        <v>12.070967741935529</v>
      </c>
      <c r="AI25" s="125" t="s">
        <v>83</v>
      </c>
      <c r="AJ25" s="95"/>
      <c r="AK25" s="99">
        <v>12.070967741935529</v>
      </c>
      <c r="AL25" s="75"/>
    </row>
    <row r="26" spans="2:38" x14ac:dyDescent="0.3">
      <c r="B26" s="125" t="s">
        <v>84</v>
      </c>
      <c r="C26" s="94">
        <f t="shared" si="14"/>
        <v>0</v>
      </c>
      <c r="D26" s="125">
        <v>13.082758620689679</v>
      </c>
      <c r="E26" s="125" t="s">
        <v>82</v>
      </c>
      <c r="F26" s="94">
        <f>W5</f>
        <v>0</v>
      </c>
      <c r="G26" s="125">
        <v>13.07741935483876</v>
      </c>
      <c r="H26" s="125" t="s">
        <v>86</v>
      </c>
      <c r="I26" s="94">
        <f t="shared" ref="I26:I28" si="20">W8</f>
        <v>0</v>
      </c>
      <c r="J26" s="125">
        <v>13.082758620689679</v>
      </c>
      <c r="K26" s="125" t="s">
        <v>84</v>
      </c>
      <c r="L26" s="94">
        <f t="shared" si="15"/>
        <v>0</v>
      </c>
      <c r="M26" s="125">
        <v>13.07741935483876</v>
      </c>
      <c r="N26" s="125" t="s">
        <v>91</v>
      </c>
      <c r="O26" s="94">
        <f t="shared" ref="O26:O30" si="21">W6</f>
        <v>0</v>
      </c>
      <c r="P26" s="125">
        <v>13</v>
      </c>
      <c r="Q26" s="125" t="s">
        <v>89</v>
      </c>
      <c r="R26" s="94">
        <f t="shared" si="17"/>
        <v>0</v>
      </c>
      <c r="S26" s="125">
        <v>13.09523809523812</v>
      </c>
      <c r="T26" s="125" t="s">
        <v>89</v>
      </c>
      <c r="U26" s="94">
        <f t="shared" si="18"/>
        <v>0</v>
      </c>
      <c r="V26" s="125">
        <v>13.07741935483876</v>
      </c>
      <c r="W26" s="125" t="s">
        <v>82</v>
      </c>
      <c r="X26" s="95"/>
      <c r="Y26" s="129">
        <v>13.082758620689679</v>
      </c>
      <c r="Z26" s="125" t="s">
        <v>83</v>
      </c>
      <c r="AA26" s="94">
        <f t="shared" si="19"/>
        <v>0</v>
      </c>
      <c r="AB26" s="125">
        <v>13.07741935483876</v>
      </c>
      <c r="AC26" s="125" t="s">
        <v>84</v>
      </c>
      <c r="AD26" s="94">
        <f t="shared" si="16"/>
        <v>0</v>
      </c>
      <c r="AE26" s="125">
        <v>13.082758620689679</v>
      </c>
      <c r="AF26" s="125" t="s">
        <v>82</v>
      </c>
      <c r="AG26" s="95"/>
      <c r="AH26" s="129">
        <v>13.07741935483876</v>
      </c>
      <c r="AI26" s="125" t="s">
        <v>86</v>
      </c>
      <c r="AJ26" s="95"/>
      <c r="AK26" s="99">
        <v>13.07741935483876</v>
      </c>
      <c r="AL26" s="75"/>
    </row>
    <row r="27" spans="2:38" x14ac:dyDescent="0.3">
      <c r="B27" s="126" t="s">
        <v>88</v>
      </c>
      <c r="C27" s="132">
        <f>SUM(C21:C26)</f>
        <v>0</v>
      </c>
      <c r="D27" s="127">
        <v>14.089655172413819</v>
      </c>
      <c r="E27" s="125" t="s">
        <v>91</v>
      </c>
      <c r="F27" s="94">
        <f t="shared" ref="F27:F31" si="22">W6</f>
        <v>0</v>
      </c>
      <c r="G27" s="125">
        <v>14.083870967741989</v>
      </c>
      <c r="H27" s="125" t="s">
        <v>89</v>
      </c>
      <c r="I27" s="94">
        <f t="shared" si="20"/>
        <v>0</v>
      </c>
      <c r="J27" s="125">
        <v>14.089655172413819</v>
      </c>
      <c r="K27" s="126" t="s">
        <v>88</v>
      </c>
      <c r="L27" s="132">
        <f>SUM(L21:L26)</f>
        <v>0</v>
      </c>
      <c r="M27" s="127">
        <v>14.083870967741989</v>
      </c>
      <c r="N27" s="125" t="s">
        <v>83</v>
      </c>
      <c r="O27" s="94">
        <f t="shared" si="21"/>
        <v>0</v>
      </c>
      <c r="P27" s="125">
        <v>14</v>
      </c>
      <c r="Q27" s="125" t="s">
        <v>84</v>
      </c>
      <c r="R27" s="94">
        <f t="shared" si="17"/>
        <v>0</v>
      </c>
      <c r="S27" s="125">
        <v>14.103174603174629</v>
      </c>
      <c r="T27" s="125" t="s">
        <v>84</v>
      </c>
      <c r="U27" s="94">
        <f t="shared" si="18"/>
        <v>0</v>
      </c>
      <c r="V27" s="125">
        <v>14.083870967741989</v>
      </c>
      <c r="W27" s="125" t="s">
        <v>91</v>
      </c>
      <c r="X27" s="95"/>
      <c r="Y27" s="129">
        <v>14.089655172413819</v>
      </c>
      <c r="Z27" s="128" t="s">
        <v>86</v>
      </c>
      <c r="AA27" s="135" t="s">
        <v>95</v>
      </c>
      <c r="AB27" s="128">
        <v>14.083870967741989</v>
      </c>
      <c r="AC27" s="126" t="s">
        <v>88</v>
      </c>
      <c r="AD27" s="132">
        <f>SUM(AD21:AD26)</f>
        <v>0</v>
      </c>
      <c r="AE27" s="127">
        <v>14.089655172413819</v>
      </c>
      <c r="AF27" s="128" t="s">
        <v>91</v>
      </c>
      <c r="AG27" s="134" t="s">
        <v>96</v>
      </c>
      <c r="AH27" s="128">
        <v>14.083870967741989</v>
      </c>
      <c r="AI27" s="125" t="s">
        <v>89</v>
      </c>
      <c r="AJ27" s="95"/>
      <c r="AK27" s="99">
        <v>14.083870967741989</v>
      </c>
      <c r="AL27" s="75"/>
    </row>
    <row r="28" spans="2:38" x14ac:dyDescent="0.3">
      <c r="B28" s="125" t="s">
        <v>82</v>
      </c>
      <c r="C28" s="94">
        <f>W5</f>
        <v>0</v>
      </c>
      <c r="D28" s="125">
        <v>15.09655172413796</v>
      </c>
      <c r="E28" s="125" t="s">
        <v>83</v>
      </c>
      <c r="F28" s="94">
        <f t="shared" si="22"/>
        <v>0</v>
      </c>
      <c r="G28" s="125">
        <v>15.090322580645219</v>
      </c>
      <c r="H28" s="125" t="s">
        <v>84</v>
      </c>
      <c r="I28" s="94">
        <f t="shared" si="20"/>
        <v>0</v>
      </c>
      <c r="J28" s="125">
        <v>15.09655172413796</v>
      </c>
      <c r="K28" s="125" t="s">
        <v>82</v>
      </c>
      <c r="L28" s="94">
        <f>W5</f>
        <v>0</v>
      </c>
      <c r="M28" s="125">
        <v>15.090322580645219</v>
      </c>
      <c r="N28" s="125" t="s">
        <v>86</v>
      </c>
      <c r="O28" s="94">
        <f t="shared" si="21"/>
        <v>0</v>
      </c>
      <c r="P28" s="125">
        <v>15</v>
      </c>
      <c r="Q28" s="126" t="s">
        <v>88</v>
      </c>
      <c r="R28" s="132">
        <f>SUM(R22:R27)</f>
        <v>0</v>
      </c>
      <c r="S28" s="127">
        <v>15.111111111111139</v>
      </c>
      <c r="T28" s="126" t="s">
        <v>88</v>
      </c>
      <c r="U28" s="132">
        <f>SUM(U22:U27)</f>
        <v>0</v>
      </c>
      <c r="V28" s="127">
        <v>15.090322580645219</v>
      </c>
      <c r="W28" s="125" t="s">
        <v>83</v>
      </c>
      <c r="X28" s="95"/>
      <c r="Y28" s="129">
        <v>15.09655172413796</v>
      </c>
      <c r="Z28" s="125" t="s">
        <v>89</v>
      </c>
      <c r="AA28" s="96"/>
      <c r="AB28" s="131">
        <v>15.090322580645219</v>
      </c>
      <c r="AC28" s="125" t="s">
        <v>82</v>
      </c>
      <c r="AD28" s="94">
        <f>W5</f>
        <v>0</v>
      </c>
      <c r="AE28" s="125">
        <v>15.09655172413796</v>
      </c>
      <c r="AF28" s="125" t="s">
        <v>83</v>
      </c>
      <c r="AG28" s="95"/>
      <c r="AH28" s="129">
        <v>15.090322580645219</v>
      </c>
      <c r="AI28" s="128" t="s">
        <v>84</v>
      </c>
      <c r="AJ28" s="134" t="s">
        <v>97</v>
      </c>
      <c r="AK28" s="98">
        <v>15.090322580645219</v>
      </c>
      <c r="AL28" s="75"/>
    </row>
    <row r="29" spans="2:38" x14ac:dyDescent="0.3">
      <c r="B29" s="125" t="s">
        <v>91</v>
      </c>
      <c r="C29" s="94">
        <f t="shared" ref="C29:C33" si="23">W6</f>
        <v>0</v>
      </c>
      <c r="D29" s="125">
        <v>16.1034482758621</v>
      </c>
      <c r="E29" s="125" t="s">
        <v>86</v>
      </c>
      <c r="F29" s="94">
        <f t="shared" si="22"/>
        <v>0</v>
      </c>
      <c r="G29" s="125">
        <v>16.096774193548448</v>
      </c>
      <c r="H29" s="126" t="s">
        <v>88</v>
      </c>
      <c r="I29" s="132">
        <f>SUM(I23,I25:I28)</f>
        <v>0</v>
      </c>
      <c r="J29" s="127">
        <v>16.1034482758621</v>
      </c>
      <c r="K29" s="125" t="s">
        <v>91</v>
      </c>
      <c r="L29" s="94">
        <f t="shared" ref="L29:L33" si="24">W6</f>
        <v>0</v>
      </c>
      <c r="M29" s="125">
        <v>16.096774193548448</v>
      </c>
      <c r="N29" s="125" t="s">
        <v>89</v>
      </c>
      <c r="O29" s="94">
        <f t="shared" si="21"/>
        <v>0</v>
      </c>
      <c r="P29" s="125">
        <v>16</v>
      </c>
      <c r="Q29" s="125" t="s">
        <v>82</v>
      </c>
      <c r="R29" s="95"/>
      <c r="S29" s="129">
        <v>16.119047619047649</v>
      </c>
      <c r="T29" s="125" t="s">
        <v>82</v>
      </c>
      <c r="U29" s="94">
        <f>W5</f>
        <v>0</v>
      </c>
      <c r="V29" s="125">
        <v>16.096774193548448</v>
      </c>
      <c r="W29" s="125" t="s">
        <v>86</v>
      </c>
      <c r="X29" s="95"/>
      <c r="Y29" s="129">
        <v>16.1034482758621</v>
      </c>
      <c r="Z29" s="125" t="s">
        <v>84</v>
      </c>
      <c r="AA29" s="96"/>
      <c r="AB29" s="131">
        <v>16.096774193548448</v>
      </c>
      <c r="AC29" s="125" t="s">
        <v>91</v>
      </c>
      <c r="AD29" s="94">
        <f t="shared" ref="AD29:AD33" si="25">W6</f>
        <v>0</v>
      </c>
      <c r="AE29" s="125">
        <v>16.1034482758621</v>
      </c>
      <c r="AF29" s="125" t="s">
        <v>86</v>
      </c>
      <c r="AG29" s="95"/>
      <c r="AH29" s="129">
        <v>16.096774193548448</v>
      </c>
      <c r="AI29" s="126" t="s">
        <v>88</v>
      </c>
      <c r="AJ29" s="133">
        <f>SUM(AJ23:AJ27)</f>
        <v>0</v>
      </c>
      <c r="AK29" s="100">
        <v>16.096774193548448</v>
      </c>
      <c r="AL29" s="75"/>
    </row>
    <row r="30" spans="2:38" x14ac:dyDescent="0.3">
      <c r="B30" s="125" t="s">
        <v>83</v>
      </c>
      <c r="C30" s="94">
        <f t="shared" si="23"/>
        <v>0</v>
      </c>
      <c r="D30" s="125">
        <v>17.110344827586239</v>
      </c>
      <c r="E30" s="125" t="s">
        <v>89</v>
      </c>
      <c r="F30" s="94">
        <f t="shared" si="22"/>
        <v>0</v>
      </c>
      <c r="G30" s="125">
        <v>17.103225806451679</v>
      </c>
      <c r="H30" s="125" t="s">
        <v>82</v>
      </c>
      <c r="I30" s="94">
        <f>W5</f>
        <v>0</v>
      </c>
      <c r="J30" s="125">
        <v>17.110344827586239</v>
      </c>
      <c r="K30" s="125" t="s">
        <v>83</v>
      </c>
      <c r="L30" s="94">
        <f t="shared" si="24"/>
        <v>0</v>
      </c>
      <c r="M30" s="125">
        <v>17.103225806451679</v>
      </c>
      <c r="N30" s="125" t="s">
        <v>84</v>
      </c>
      <c r="O30" s="94">
        <f t="shared" si="21"/>
        <v>0</v>
      </c>
      <c r="P30" s="125">
        <v>17</v>
      </c>
      <c r="Q30" s="125" t="s">
        <v>91</v>
      </c>
      <c r="R30" s="95"/>
      <c r="S30" s="129">
        <v>17.126984126984159</v>
      </c>
      <c r="T30" s="125" t="s">
        <v>91</v>
      </c>
      <c r="U30" s="94">
        <f t="shared" ref="U30:U34" si="26">W6</f>
        <v>0</v>
      </c>
      <c r="V30" s="125">
        <v>17.103225806451679</v>
      </c>
      <c r="W30" s="125" t="s">
        <v>89</v>
      </c>
      <c r="X30" s="95"/>
      <c r="Y30" s="129">
        <v>17.110344827586239</v>
      </c>
      <c r="Z30" s="126" t="s">
        <v>88</v>
      </c>
      <c r="AA30" s="132">
        <f>SUM(AA24:AA26,AA28:AA29)</f>
        <v>0</v>
      </c>
      <c r="AB30" s="127">
        <v>17.103225806451679</v>
      </c>
      <c r="AC30" s="125" t="s">
        <v>83</v>
      </c>
      <c r="AD30" s="94">
        <f t="shared" si="25"/>
        <v>0</v>
      </c>
      <c r="AE30" s="125">
        <v>17.110344827586239</v>
      </c>
      <c r="AF30" s="125" t="s">
        <v>89</v>
      </c>
      <c r="AG30" s="95"/>
      <c r="AH30" s="129">
        <v>17.103225806451679</v>
      </c>
      <c r="AI30" s="125" t="s">
        <v>82</v>
      </c>
      <c r="AJ30" s="95"/>
      <c r="AK30" s="99">
        <v>17.103225806451679</v>
      </c>
      <c r="AL30" s="75"/>
    </row>
    <row r="31" spans="2:38" x14ac:dyDescent="0.3">
      <c r="B31" s="125" t="s">
        <v>86</v>
      </c>
      <c r="C31" s="94">
        <f t="shared" si="23"/>
        <v>0</v>
      </c>
      <c r="D31" s="125">
        <v>18.117241379310379</v>
      </c>
      <c r="E31" s="125" t="s">
        <v>84</v>
      </c>
      <c r="F31" s="94">
        <f t="shared" si="22"/>
        <v>0</v>
      </c>
      <c r="G31" s="125">
        <v>18.109677419354909</v>
      </c>
      <c r="H31" s="125" t="s">
        <v>91</v>
      </c>
      <c r="I31" s="94">
        <f t="shared" ref="I31:I35" si="27">W6</f>
        <v>0</v>
      </c>
      <c r="J31" s="125">
        <v>18.117241379310379</v>
      </c>
      <c r="K31" s="125" t="s">
        <v>86</v>
      </c>
      <c r="L31" s="94">
        <f t="shared" si="24"/>
        <v>0</v>
      </c>
      <c r="M31" s="125">
        <v>18.109677419354909</v>
      </c>
      <c r="N31" s="126" t="s">
        <v>88</v>
      </c>
      <c r="O31" s="132">
        <f>SUM(O25:O30)</f>
        <v>0</v>
      </c>
      <c r="P31" s="127">
        <v>18</v>
      </c>
      <c r="Q31" s="125" t="s">
        <v>83</v>
      </c>
      <c r="R31" s="95"/>
      <c r="S31" s="129">
        <v>18.134920634920668</v>
      </c>
      <c r="T31" s="125" t="s">
        <v>83</v>
      </c>
      <c r="U31" s="94">
        <f t="shared" si="26"/>
        <v>0</v>
      </c>
      <c r="V31" s="125">
        <v>18.109677419354909</v>
      </c>
      <c r="W31" s="125" t="s">
        <v>84</v>
      </c>
      <c r="X31" s="95" t="str">
        <f>IF(X30="CP","CP","")</f>
        <v/>
      </c>
      <c r="Y31" s="129">
        <v>18.117241379310379</v>
      </c>
      <c r="Z31" s="125" t="s">
        <v>82</v>
      </c>
      <c r="AA31" s="94">
        <f>W5</f>
        <v>0</v>
      </c>
      <c r="AB31" s="125">
        <v>18.109677419354899</v>
      </c>
      <c r="AC31" s="125" t="s">
        <v>86</v>
      </c>
      <c r="AD31" s="94">
        <f t="shared" si="25"/>
        <v>0</v>
      </c>
      <c r="AE31" s="125">
        <v>18.117241379310379</v>
      </c>
      <c r="AF31" s="125" t="s">
        <v>84</v>
      </c>
      <c r="AG31" s="95" t="str">
        <f>IF(AG30="CP","CP","")</f>
        <v/>
      </c>
      <c r="AH31" s="129">
        <v>18.109677419354909</v>
      </c>
      <c r="AI31" s="125" t="s">
        <v>91</v>
      </c>
      <c r="AJ31" s="95"/>
      <c r="AK31" s="99">
        <v>18.109677419354909</v>
      </c>
      <c r="AL31" s="75"/>
    </row>
    <row r="32" spans="2:38" x14ac:dyDescent="0.3">
      <c r="B32" s="125" t="s">
        <v>89</v>
      </c>
      <c r="C32" s="94">
        <f t="shared" si="23"/>
        <v>0</v>
      </c>
      <c r="D32" s="125">
        <v>19.124137931034518</v>
      </c>
      <c r="E32" s="126" t="s">
        <v>88</v>
      </c>
      <c r="F32" s="132">
        <f>SUM(F26:F31)</f>
        <v>0</v>
      </c>
      <c r="G32" s="127">
        <v>19.11612903225814</v>
      </c>
      <c r="H32" s="125" t="s">
        <v>83</v>
      </c>
      <c r="I32" s="94">
        <f t="shared" si="27"/>
        <v>0</v>
      </c>
      <c r="J32" s="125">
        <v>19.124137931034518</v>
      </c>
      <c r="K32" s="125" t="s">
        <v>89</v>
      </c>
      <c r="L32" s="94">
        <f t="shared" si="24"/>
        <v>0</v>
      </c>
      <c r="M32" s="125">
        <v>19.11612903225814</v>
      </c>
      <c r="N32" s="125" t="s">
        <v>82</v>
      </c>
      <c r="O32" s="94">
        <f>W5</f>
        <v>0</v>
      </c>
      <c r="P32" s="125">
        <v>19</v>
      </c>
      <c r="Q32" s="125" t="s">
        <v>86</v>
      </c>
      <c r="R32" s="95"/>
      <c r="S32" s="129">
        <v>19.142857142857178</v>
      </c>
      <c r="T32" s="125" t="s">
        <v>86</v>
      </c>
      <c r="U32" s="94">
        <f t="shared" si="26"/>
        <v>0</v>
      </c>
      <c r="V32" s="125">
        <v>19.11612903225814</v>
      </c>
      <c r="W32" s="126" t="s">
        <v>88</v>
      </c>
      <c r="X32" s="133">
        <f>SUM(X26:X31)</f>
        <v>0</v>
      </c>
      <c r="Y32" s="130">
        <v>19.124137931034518</v>
      </c>
      <c r="Z32" s="125" t="s">
        <v>91</v>
      </c>
      <c r="AA32" s="94">
        <f t="shared" ref="AA32:AA36" si="28">W6</f>
        <v>0</v>
      </c>
      <c r="AB32" s="125">
        <v>19.11612903225814</v>
      </c>
      <c r="AC32" s="125" t="s">
        <v>89</v>
      </c>
      <c r="AD32" s="94">
        <f t="shared" si="25"/>
        <v>0</v>
      </c>
      <c r="AE32" s="125">
        <v>19.124137931034518</v>
      </c>
      <c r="AF32" s="126" t="s">
        <v>88</v>
      </c>
      <c r="AG32" s="133">
        <f>SUM(AG26,AG28:AG31)</f>
        <v>0</v>
      </c>
      <c r="AH32" s="130">
        <v>19.11612903225814</v>
      </c>
      <c r="AI32" s="125" t="s">
        <v>83</v>
      </c>
      <c r="AJ32" s="95"/>
      <c r="AK32" s="99">
        <v>19.11612903225814</v>
      </c>
      <c r="AL32" s="75"/>
    </row>
    <row r="33" spans="2:38" x14ac:dyDescent="0.3">
      <c r="B33" s="125" t="s">
        <v>84</v>
      </c>
      <c r="C33" s="94">
        <f t="shared" si="23"/>
        <v>0</v>
      </c>
      <c r="D33" s="125">
        <v>20.131034482758658</v>
      </c>
      <c r="E33" s="125" t="s">
        <v>82</v>
      </c>
      <c r="F33" s="95"/>
      <c r="G33" s="129">
        <v>20.122580645161367</v>
      </c>
      <c r="H33" s="125" t="s">
        <v>86</v>
      </c>
      <c r="I33" s="94">
        <f t="shared" si="27"/>
        <v>0</v>
      </c>
      <c r="J33" s="125">
        <v>20.131034482758658</v>
      </c>
      <c r="K33" s="125" t="s">
        <v>84</v>
      </c>
      <c r="L33" s="94">
        <f t="shared" si="24"/>
        <v>0</v>
      </c>
      <c r="M33" s="125">
        <v>20.122580645161367</v>
      </c>
      <c r="N33" s="125" t="s">
        <v>91</v>
      </c>
      <c r="O33" s="94">
        <f t="shared" ref="O33:O37" si="29">W6</f>
        <v>0</v>
      </c>
      <c r="P33" s="125">
        <v>20</v>
      </c>
      <c r="Q33" s="125" t="s">
        <v>89</v>
      </c>
      <c r="R33" s="95"/>
      <c r="S33" s="129">
        <v>20.150793650793688</v>
      </c>
      <c r="T33" s="125" t="s">
        <v>89</v>
      </c>
      <c r="U33" s="94">
        <f t="shared" si="26"/>
        <v>0</v>
      </c>
      <c r="V33" s="125">
        <v>20.122580645161367</v>
      </c>
      <c r="W33" s="125" t="s">
        <v>82</v>
      </c>
      <c r="X33" s="95"/>
      <c r="Y33" s="129">
        <v>20.131034482758658</v>
      </c>
      <c r="Z33" s="125" t="s">
        <v>83</v>
      </c>
      <c r="AA33" s="94">
        <f t="shared" si="28"/>
        <v>0</v>
      </c>
      <c r="AB33" s="125">
        <v>20.122580645161367</v>
      </c>
      <c r="AC33" s="125" t="s">
        <v>84</v>
      </c>
      <c r="AD33" s="94">
        <f t="shared" si="25"/>
        <v>0</v>
      </c>
      <c r="AE33" s="125">
        <v>20.131034482758658</v>
      </c>
      <c r="AF33" s="125" t="s">
        <v>82</v>
      </c>
      <c r="AG33" s="95"/>
      <c r="AH33" s="129">
        <v>20.122580645161367</v>
      </c>
      <c r="AI33" s="125" t="s">
        <v>86</v>
      </c>
      <c r="AJ33" s="95"/>
      <c r="AK33" s="99">
        <v>20.122580645161367</v>
      </c>
      <c r="AL33" s="75"/>
    </row>
    <row r="34" spans="2:38" x14ac:dyDescent="0.3">
      <c r="B34" s="126" t="s">
        <v>88</v>
      </c>
      <c r="C34" s="132">
        <f>SUM(C28:C33)</f>
        <v>0</v>
      </c>
      <c r="D34" s="127">
        <v>21.137931034482797</v>
      </c>
      <c r="E34" s="125" t="s">
        <v>91</v>
      </c>
      <c r="F34" s="95"/>
      <c r="G34" s="129">
        <v>21.129032258064598</v>
      </c>
      <c r="H34" s="125" t="s">
        <v>89</v>
      </c>
      <c r="I34" s="94">
        <f t="shared" si="27"/>
        <v>0</v>
      </c>
      <c r="J34" s="125">
        <v>21.137931034482797</v>
      </c>
      <c r="K34" s="126" t="s">
        <v>88</v>
      </c>
      <c r="L34" s="132">
        <f>SUM(L28:L33)</f>
        <v>0</v>
      </c>
      <c r="M34" s="127">
        <v>21.129032258064598</v>
      </c>
      <c r="N34" s="125" t="s">
        <v>83</v>
      </c>
      <c r="O34" s="94">
        <f t="shared" si="29"/>
        <v>0</v>
      </c>
      <c r="P34" s="125">
        <v>21</v>
      </c>
      <c r="Q34" s="125" t="s">
        <v>84</v>
      </c>
      <c r="R34" s="95" t="str">
        <f>IF(R33="CP","CP","")</f>
        <v/>
      </c>
      <c r="S34" s="129">
        <v>21.158730158730197</v>
      </c>
      <c r="T34" s="125" t="s">
        <v>84</v>
      </c>
      <c r="U34" s="94">
        <f t="shared" si="26"/>
        <v>0</v>
      </c>
      <c r="V34" s="125">
        <v>21.129032258064598</v>
      </c>
      <c r="W34" s="125" t="s">
        <v>91</v>
      </c>
      <c r="X34" s="95"/>
      <c r="Y34" s="129">
        <v>21.137931034482797</v>
      </c>
      <c r="Z34" s="125" t="s">
        <v>86</v>
      </c>
      <c r="AA34" s="94">
        <f t="shared" si="28"/>
        <v>0</v>
      </c>
      <c r="AB34" s="125">
        <v>21.129032258064598</v>
      </c>
      <c r="AC34" s="126" t="s">
        <v>88</v>
      </c>
      <c r="AD34" s="132">
        <f>SUM(AD28:AD33)</f>
        <v>0</v>
      </c>
      <c r="AE34" s="127">
        <v>21.137931034482797</v>
      </c>
      <c r="AF34" s="125" t="s">
        <v>91</v>
      </c>
      <c r="AG34" s="95"/>
      <c r="AH34" s="129">
        <v>21.129032258064598</v>
      </c>
      <c r="AI34" s="125" t="s">
        <v>89</v>
      </c>
      <c r="AJ34" s="95"/>
      <c r="AK34" s="99">
        <v>21.129032258064598</v>
      </c>
      <c r="AL34" s="75"/>
    </row>
    <row r="35" spans="2:38" x14ac:dyDescent="0.3">
      <c r="B35" s="125" t="s">
        <v>82</v>
      </c>
      <c r="C35" s="94">
        <f>W5</f>
        <v>0</v>
      </c>
      <c r="D35" s="125">
        <v>22.14482758620694</v>
      </c>
      <c r="E35" s="125" t="s">
        <v>83</v>
      </c>
      <c r="F35" s="95"/>
      <c r="G35" s="129">
        <v>22.135483870967828</v>
      </c>
      <c r="H35" s="125" t="s">
        <v>84</v>
      </c>
      <c r="I35" s="94">
        <f t="shared" si="27"/>
        <v>0</v>
      </c>
      <c r="J35" s="125">
        <v>22.14482758620694</v>
      </c>
      <c r="K35" s="125" t="s">
        <v>82</v>
      </c>
      <c r="L35" s="95"/>
      <c r="M35" s="129">
        <v>22.135483870967828</v>
      </c>
      <c r="N35" s="125" t="s">
        <v>86</v>
      </c>
      <c r="O35" s="94">
        <f t="shared" si="29"/>
        <v>0</v>
      </c>
      <c r="P35" s="125">
        <v>22</v>
      </c>
      <c r="Q35" s="126" t="s">
        <v>88</v>
      </c>
      <c r="R35" s="133">
        <f>SUM(R29:R34)</f>
        <v>0</v>
      </c>
      <c r="S35" s="130">
        <v>22.166666666666707</v>
      </c>
      <c r="T35" s="126" t="s">
        <v>88</v>
      </c>
      <c r="U35" s="132">
        <f>SUM(U29:U34)</f>
        <v>0</v>
      </c>
      <c r="V35" s="127">
        <v>22.135483870967828</v>
      </c>
      <c r="W35" s="125" t="s">
        <v>83</v>
      </c>
      <c r="X35" s="95"/>
      <c r="Y35" s="129">
        <v>22.14482758620694</v>
      </c>
      <c r="Z35" s="125" t="s">
        <v>89</v>
      </c>
      <c r="AA35" s="94">
        <f t="shared" si="28"/>
        <v>0</v>
      </c>
      <c r="AB35" s="125">
        <v>22.135483870967828</v>
      </c>
      <c r="AC35" s="125" t="s">
        <v>82</v>
      </c>
      <c r="AD35" s="94">
        <f>W5</f>
        <v>0</v>
      </c>
      <c r="AE35" s="125">
        <v>22.14482758620694</v>
      </c>
      <c r="AF35" s="125" t="s">
        <v>83</v>
      </c>
      <c r="AG35" s="95"/>
      <c r="AH35" s="129">
        <v>22.135483870967828</v>
      </c>
      <c r="AI35" s="125" t="s">
        <v>84</v>
      </c>
      <c r="AJ35" s="95" t="str">
        <f>IF(AJ34="CP","CP","")</f>
        <v/>
      </c>
      <c r="AK35" s="99">
        <v>22.135483870967828</v>
      </c>
      <c r="AL35" s="75"/>
    </row>
    <row r="36" spans="2:38" x14ac:dyDescent="0.3">
      <c r="B36" s="125" t="s">
        <v>91</v>
      </c>
      <c r="C36" s="94">
        <f t="shared" ref="C36:C40" si="30">W6</f>
        <v>0</v>
      </c>
      <c r="D36" s="125">
        <v>23.15172413793108</v>
      </c>
      <c r="E36" s="125" t="s">
        <v>86</v>
      </c>
      <c r="F36" s="95"/>
      <c r="G36" s="129">
        <v>23.141935483871059</v>
      </c>
      <c r="H36" s="126" t="s">
        <v>88</v>
      </c>
      <c r="I36" s="132">
        <f>SUM(I30:I35)</f>
        <v>0</v>
      </c>
      <c r="J36" s="127">
        <v>23.15172413793108</v>
      </c>
      <c r="K36" s="125" t="s">
        <v>91</v>
      </c>
      <c r="L36" s="95"/>
      <c r="M36" s="129">
        <v>23.141935483871059</v>
      </c>
      <c r="N36" s="125" t="s">
        <v>89</v>
      </c>
      <c r="O36" s="94">
        <f t="shared" si="29"/>
        <v>0</v>
      </c>
      <c r="P36" s="125">
        <v>23</v>
      </c>
      <c r="Q36" s="125" t="s">
        <v>82</v>
      </c>
      <c r="R36" s="95"/>
      <c r="S36" s="129">
        <v>23.174603174603217</v>
      </c>
      <c r="T36" s="125" t="s">
        <v>82</v>
      </c>
      <c r="U36" s="94">
        <f>W5</f>
        <v>0</v>
      </c>
      <c r="V36" s="125">
        <v>23.141935483871059</v>
      </c>
      <c r="W36" s="125" t="s">
        <v>86</v>
      </c>
      <c r="X36" s="95"/>
      <c r="Y36" s="129">
        <v>23.15172413793108</v>
      </c>
      <c r="Z36" s="125" t="s">
        <v>84</v>
      </c>
      <c r="AA36" s="94">
        <f t="shared" si="28"/>
        <v>0</v>
      </c>
      <c r="AB36" s="125">
        <v>23.141935483871059</v>
      </c>
      <c r="AC36" s="125" t="s">
        <v>91</v>
      </c>
      <c r="AD36" s="94">
        <f t="shared" ref="AD36:AD40" si="31">W6</f>
        <v>0</v>
      </c>
      <c r="AE36" s="125">
        <v>23.15172413793108</v>
      </c>
      <c r="AF36" s="125" t="s">
        <v>86</v>
      </c>
      <c r="AG36" s="95"/>
      <c r="AH36" s="129">
        <v>23.141935483871059</v>
      </c>
      <c r="AI36" s="126" t="s">
        <v>88</v>
      </c>
      <c r="AJ36" s="133">
        <f>SUM(AJ30:AJ35)</f>
        <v>0</v>
      </c>
      <c r="AK36" s="100">
        <v>23.141935483871059</v>
      </c>
      <c r="AL36" s="75"/>
    </row>
    <row r="37" spans="2:38" x14ac:dyDescent="0.3">
      <c r="B37" s="125" t="s">
        <v>83</v>
      </c>
      <c r="C37" s="94">
        <f t="shared" si="30"/>
        <v>0</v>
      </c>
      <c r="D37" s="125">
        <v>24.158620689655219</v>
      </c>
      <c r="E37" s="125" t="s">
        <v>89</v>
      </c>
      <c r="F37" s="95"/>
      <c r="G37" s="129">
        <v>24.14838709677429</v>
      </c>
      <c r="H37" s="125" t="s">
        <v>82</v>
      </c>
      <c r="I37" s="94">
        <f>W5</f>
        <v>0</v>
      </c>
      <c r="J37" s="125">
        <v>24.158620689655219</v>
      </c>
      <c r="K37" s="125" t="s">
        <v>83</v>
      </c>
      <c r="L37" s="95"/>
      <c r="M37" s="129">
        <v>24.14838709677429</v>
      </c>
      <c r="N37" s="125" t="s">
        <v>84</v>
      </c>
      <c r="O37" s="94">
        <f t="shared" si="29"/>
        <v>0</v>
      </c>
      <c r="P37" s="125">
        <v>24</v>
      </c>
      <c r="Q37" s="125" t="s">
        <v>91</v>
      </c>
      <c r="R37" s="95"/>
      <c r="S37" s="129">
        <v>24.182539682539726</v>
      </c>
      <c r="T37" s="125" t="s">
        <v>91</v>
      </c>
      <c r="U37" s="94">
        <f t="shared" ref="U37:U41" si="32">W6</f>
        <v>0</v>
      </c>
      <c r="V37" s="125">
        <v>24.14838709677429</v>
      </c>
      <c r="W37" s="125" t="s">
        <v>89</v>
      </c>
      <c r="X37" s="95"/>
      <c r="Y37" s="129">
        <v>24.158620689655219</v>
      </c>
      <c r="Z37" s="126" t="s">
        <v>88</v>
      </c>
      <c r="AA37" s="132">
        <f>SUM(AA31:AA36)</f>
        <v>0</v>
      </c>
      <c r="AB37" s="127">
        <v>24.14838709677429</v>
      </c>
      <c r="AC37" s="125" t="s">
        <v>83</v>
      </c>
      <c r="AD37" s="94">
        <f t="shared" si="31"/>
        <v>0</v>
      </c>
      <c r="AE37" s="125">
        <v>24.158620689655219</v>
      </c>
      <c r="AF37" s="125" t="s">
        <v>89</v>
      </c>
      <c r="AG37" s="95"/>
      <c r="AH37" s="129">
        <v>24.14838709677429</v>
      </c>
      <c r="AI37" s="125" t="s">
        <v>82</v>
      </c>
      <c r="AJ37" s="95"/>
      <c r="AK37" s="99">
        <v>24.14838709677429</v>
      </c>
      <c r="AL37" s="75"/>
    </row>
    <row r="38" spans="2:38" x14ac:dyDescent="0.3">
      <c r="B38" s="125" t="s">
        <v>86</v>
      </c>
      <c r="C38" s="94">
        <f t="shared" si="30"/>
        <v>0</v>
      </c>
      <c r="D38" s="125">
        <v>25.165517241379359</v>
      </c>
      <c r="E38" s="125" t="s">
        <v>84</v>
      </c>
      <c r="F38" s="95" t="str">
        <f>IF(F37="CP","CP","")</f>
        <v/>
      </c>
      <c r="G38" s="129">
        <v>25.15483870967752</v>
      </c>
      <c r="H38" s="125" t="s">
        <v>91</v>
      </c>
      <c r="I38" s="94">
        <f t="shared" ref="I38:I42" si="33">W6</f>
        <v>0</v>
      </c>
      <c r="J38" s="125">
        <v>25.165517241379359</v>
      </c>
      <c r="K38" s="128" t="s">
        <v>86</v>
      </c>
      <c r="L38" s="134" t="s">
        <v>98</v>
      </c>
      <c r="M38" s="128">
        <v>25.15483870967752</v>
      </c>
      <c r="N38" s="126" t="s">
        <v>88</v>
      </c>
      <c r="O38" s="132">
        <f>SUM(O32:O37)</f>
        <v>0</v>
      </c>
      <c r="P38" s="127">
        <v>25</v>
      </c>
      <c r="Q38" s="125" t="s">
        <v>83</v>
      </c>
      <c r="R38" s="95"/>
      <c r="S38" s="129">
        <v>25.19047619047624</v>
      </c>
      <c r="T38" s="125" t="s">
        <v>83</v>
      </c>
      <c r="U38" s="94">
        <f t="shared" si="32"/>
        <v>0</v>
      </c>
      <c r="V38" s="125">
        <v>25.15483870967752</v>
      </c>
      <c r="W38" s="125" t="s">
        <v>84</v>
      </c>
      <c r="X38" s="95" t="str">
        <f>IF(X37="CP","CP","")</f>
        <v/>
      </c>
      <c r="Y38" s="129">
        <v>25.165517241379359</v>
      </c>
      <c r="Z38" s="128" t="s">
        <v>82</v>
      </c>
      <c r="AA38" s="135" t="s">
        <v>99</v>
      </c>
      <c r="AB38" s="128">
        <v>25.15483870967752</v>
      </c>
      <c r="AC38" s="125" t="s">
        <v>86</v>
      </c>
      <c r="AD38" s="94">
        <f t="shared" si="31"/>
        <v>0</v>
      </c>
      <c r="AE38" s="125">
        <v>25.165517241379359</v>
      </c>
      <c r="AF38" s="125" t="s">
        <v>84</v>
      </c>
      <c r="AG38" s="95" t="str">
        <f>IF(AG37="CP","CP","")</f>
        <v/>
      </c>
      <c r="AH38" s="129">
        <v>25.15483870967752</v>
      </c>
      <c r="AI38" s="125" t="s">
        <v>91</v>
      </c>
      <c r="AJ38" s="95"/>
      <c r="AK38" s="99">
        <v>25.15483870967752</v>
      </c>
      <c r="AL38" s="75"/>
    </row>
    <row r="39" spans="2:38" x14ac:dyDescent="0.3">
      <c r="B39" s="125" t="s">
        <v>89</v>
      </c>
      <c r="C39" s="94">
        <f t="shared" si="30"/>
        <v>0</v>
      </c>
      <c r="D39" s="125">
        <v>26.172413793103498</v>
      </c>
      <c r="E39" s="126" t="s">
        <v>88</v>
      </c>
      <c r="F39" s="133">
        <f>SUM(F33:F38)</f>
        <v>0</v>
      </c>
      <c r="G39" s="130">
        <v>26.161290322580747</v>
      </c>
      <c r="H39" s="125" t="s">
        <v>83</v>
      </c>
      <c r="I39" s="94">
        <f t="shared" si="33"/>
        <v>0</v>
      </c>
      <c r="J39" s="125">
        <v>26.172413793103498</v>
      </c>
      <c r="K39" s="125" t="s">
        <v>89</v>
      </c>
      <c r="L39" s="95"/>
      <c r="M39" s="129">
        <v>26.161290322580747</v>
      </c>
      <c r="N39" s="125" t="s">
        <v>82</v>
      </c>
      <c r="O39" s="94">
        <f>W5</f>
        <v>0</v>
      </c>
      <c r="P39" s="125">
        <v>26</v>
      </c>
      <c r="Q39" s="125" t="s">
        <v>86</v>
      </c>
      <c r="R39" s="95"/>
      <c r="S39" s="129">
        <v>26.198412698412749</v>
      </c>
      <c r="T39" s="125" t="s">
        <v>86</v>
      </c>
      <c r="U39" s="94">
        <f t="shared" si="32"/>
        <v>0</v>
      </c>
      <c r="V39" s="125">
        <v>26.161290322580747</v>
      </c>
      <c r="W39" s="126" t="s">
        <v>88</v>
      </c>
      <c r="X39" s="133">
        <f>SUM(X33:X38)</f>
        <v>0</v>
      </c>
      <c r="Y39" s="130">
        <v>26.172413793103498</v>
      </c>
      <c r="Z39" s="125" t="s">
        <v>91</v>
      </c>
      <c r="AA39" s="94">
        <f>W6</f>
        <v>0</v>
      </c>
      <c r="AB39" s="125">
        <v>26.161290322580747</v>
      </c>
      <c r="AC39" s="125" t="s">
        <v>89</v>
      </c>
      <c r="AD39" s="94">
        <f t="shared" si="31"/>
        <v>0</v>
      </c>
      <c r="AE39" s="125">
        <v>26.172413793103498</v>
      </c>
      <c r="AF39" s="126" t="s">
        <v>88</v>
      </c>
      <c r="AG39" s="133">
        <f>SUM(AG33:AG38)</f>
        <v>0</v>
      </c>
      <c r="AH39" s="130">
        <v>26.161290322580747</v>
      </c>
      <c r="AI39" s="125" t="s">
        <v>83</v>
      </c>
      <c r="AJ39" s="95"/>
      <c r="AK39" s="99">
        <v>26.161290322580747</v>
      </c>
      <c r="AL39" s="75"/>
    </row>
    <row r="40" spans="2:38" x14ac:dyDescent="0.3">
      <c r="B40" s="125" t="s">
        <v>84</v>
      </c>
      <c r="C40" s="94">
        <f t="shared" si="30"/>
        <v>0</v>
      </c>
      <c r="D40" s="125">
        <v>27.179310344827638</v>
      </c>
      <c r="E40" s="125" t="s">
        <v>82</v>
      </c>
      <c r="F40" s="95"/>
      <c r="G40" s="129">
        <v>27.167741935483978</v>
      </c>
      <c r="H40" s="125" t="s">
        <v>86</v>
      </c>
      <c r="I40" s="94">
        <f t="shared" si="33"/>
        <v>0</v>
      </c>
      <c r="J40" s="125">
        <v>27.179310344827638</v>
      </c>
      <c r="K40" s="125" t="s">
        <v>84</v>
      </c>
      <c r="L40" s="95" t="str">
        <f>IF(L39="CP","CP","")</f>
        <v/>
      </c>
      <c r="M40" s="129">
        <v>27.167741935483978</v>
      </c>
      <c r="N40" s="125" t="s">
        <v>91</v>
      </c>
      <c r="O40" s="94">
        <f t="shared" ref="O40:O44" si="34">W6</f>
        <v>0</v>
      </c>
      <c r="P40" s="125">
        <v>27</v>
      </c>
      <c r="Q40" s="125" t="s">
        <v>89</v>
      </c>
      <c r="R40" s="95"/>
      <c r="S40" s="129">
        <v>27.206349206349259</v>
      </c>
      <c r="T40" s="125" t="s">
        <v>89</v>
      </c>
      <c r="U40" s="94">
        <f t="shared" si="32"/>
        <v>0</v>
      </c>
      <c r="V40" s="125">
        <v>27.167741935483978</v>
      </c>
      <c r="W40" s="125" t="s">
        <v>82</v>
      </c>
      <c r="X40" s="94">
        <f>W5</f>
        <v>0</v>
      </c>
      <c r="Y40" s="125">
        <v>27.179310344827638</v>
      </c>
      <c r="Z40" s="125" t="s">
        <v>83</v>
      </c>
      <c r="AA40" s="94">
        <f t="shared" ref="AA40:AA43" si="35">W7</f>
        <v>0</v>
      </c>
      <c r="AB40" s="125">
        <v>27.167741935483978</v>
      </c>
      <c r="AC40" s="125" t="s">
        <v>84</v>
      </c>
      <c r="AD40" s="94">
        <f t="shared" si="31"/>
        <v>0</v>
      </c>
      <c r="AE40" s="125">
        <v>27.179310344827638</v>
      </c>
      <c r="AF40" s="125" t="s">
        <v>82</v>
      </c>
      <c r="AG40" s="95"/>
      <c r="AH40" s="129">
        <v>27.167741935483978</v>
      </c>
      <c r="AI40" s="125" t="s">
        <v>86</v>
      </c>
      <c r="AJ40" s="95"/>
      <c r="AK40" s="99">
        <v>27.167741935483978</v>
      </c>
      <c r="AL40" s="75"/>
    </row>
    <row r="41" spans="2:38" x14ac:dyDescent="0.3">
      <c r="B41" s="126" t="s">
        <v>88</v>
      </c>
      <c r="C41" s="132">
        <f>SUM(C35:C40)</f>
        <v>0</v>
      </c>
      <c r="D41" s="127">
        <v>28.186206896551777</v>
      </c>
      <c r="E41" s="125" t="s">
        <v>91</v>
      </c>
      <c r="F41" s="95"/>
      <c r="G41" s="129">
        <v>28.174193548387208</v>
      </c>
      <c r="H41" s="125" t="s">
        <v>89</v>
      </c>
      <c r="I41" s="94">
        <f t="shared" si="33"/>
        <v>0</v>
      </c>
      <c r="J41" s="125">
        <v>28.186206896551777</v>
      </c>
      <c r="K41" s="126" t="s">
        <v>88</v>
      </c>
      <c r="L41" s="133">
        <f>SUM(L35:L37,L39:L40)</f>
        <v>0</v>
      </c>
      <c r="M41" s="130">
        <v>28.174193548387208</v>
      </c>
      <c r="N41" s="125" t="s">
        <v>83</v>
      </c>
      <c r="O41" s="94">
        <f t="shared" si="34"/>
        <v>0</v>
      </c>
      <c r="P41" s="125">
        <v>28</v>
      </c>
      <c r="Q41" s="125" t="s">
        <v>84</v>
      </c>
      <c r="R41" s="95" t="str">
        <f>IF(R40="CP","CP","")</f>
        <v/>
      </c>
      <c r="S41" s="129">
        <v>28.214285714285769</v>
      </c>
      <c r="T41" s="125" t="s">
        <v>84</v>
      </c>
      <c r="U41" s="94">
        <f t="shared" si="32"/>
        <v>0</v>
      </c>
      <c r="V41" s="125">
        <v>28.174193548387208</v>
      </c>
      <c r="W41" s="125" t="s">
        <v>91</v>
      </c>
      <c r="X41" s="94">
        <f t="shared" ref="X41:X43" si="36">W6</f>
        <v>0</v>
      </c>
      <c r="Y41" s="125">
        <v>28.186206896551777</v>
      </c>
      <c r="Z41" s="125" t="s">
        <v>86</v>
      </c>
      <c r="AA41" s="94">
        <f t="shared" si="35"/>
        <v>0</v>
      </c>
      <c r="AB41" s="125">
        <v>28.174193548387208</v>
      </c>
      <c r="AC41" s="126" t="s">
        <v>88</v>
      </c>
      <c r="AD41" s="132">
        <f>SUM(AD35:AD40)</f>
        <v>0</v>
      </c>
      <c r="AE41" s="127">
        <v>28.186206896551777</v>
      </c>
      <c r="AF41" s="125" t="s">
        <v>91</v>
      </c>
      <c r="AG41" s="95"/>
      <c r="AH41" s="129">
        <v>28.174193548387208</v>
      </c>
      <c r="AI41" s="125" t="s">
        <v>89</v>
      </c>
      <c r="AJ41" s="95"/>
      <c r="AK41" s="99">
        <v>28.174193548387208</v>
      </c>
      <c r="AL41" s="75"/>
    </row>
    <row r="42" spans="2:38" x14ac:dyDescent="0.3">
      <c r="B42" s="125" t="s">
        <v>82</v>
      </c>
      <c r="C42" s="94">
        <f>W5</f>
        <v>0</v>
      </c>
      <c r="D42" s="125">
        <v>29.19310344827592</v>
      </c>
      <c r="E42" s="125" t="s">
        <v>83</v>
      </c>
      <c r="F42" s="95"/>
      <c r="G42" s="129">
        <v>29.180645161290439</v>
      </c>
      <c r="H42" s="125" t="s">
        <v>84</v>
      </c>
      <c r="I42" s="94">
        <f t="shared" si="33"/>
        <v>0</v>
      </c>
      <c r="J42" s="125">
        <v>29.19310344827592</v>
      </c>
      <c r="K42" s="125" t="s">
        <v>82</v>
      </c>
      <c r="L42" s="95"/>
      <c r="M42" s="129">
        <v>29.180645161290439</v>
      </c>
      <c r="N42" s="125" t="s">
        <v>86</v>
      </c>
      <c r="O42" s="94">
        <f t="shared" si="34"/>
        <v>0</v>
      </c>
      <c r="P42" s="125">
        <v>29</v>
      </c>
      <c r="Q42" s="125"/>
      <c r="R42" s="94"/>
      <c r="S42" s="125"/>
      <c r="T42" s="126" t="s">
        <v>88</v>
      </c>
      <c r="U42" s="132">
        <f>SUM(U36:U41)</f>
        <v>0</v>
      </c>
      <c r="V42" s="127">
        <v>29.180645161290439</v>
      </c>
      <c r="W42" s="125" t="s">
        <v>83</v>
      </c>
      <c r="X42" s="94">
        <f t="shared" si="36"/>
        <v>0</v>
      </c>
      <c r="Y42" s="125">
        <v>29.19310344827592</v>
      </c>
      <c r="Z42" s="125" t="s">
        <v>89</v>
      </c>
      <c r="AA42" s="94">
        <f t="shared" si="35"/>
        <v>0</v>
      </c>
      <c r="AB42" s="125">
        <v>29</v>
      </c>
      <c r="AC42" s="125" t="s">
        <v>82</v>
      </c>
      <c r="AD42" s="94">
        <f>W5</f>
        <v>0</v>
      </c>
      <c r="AE42" s="125">
        <v>29.19310344827592</v>
      </c>
      <c r="AF42" s="125" t="s">
        <v>83</v>
      </c>
      <c r="AG42" s="95"/>
      <c r="AH42" s="129">
        <v>29.180645161290439</v>
      </c>
      <c r="AI42" s="125" t="s">
        <v>84</v>
      </c>
      <c r="AJ42" s="95" t="str">
        <f>IF(AJ41="CP","CP","")</f>
        <v/>
      </c>
      <c r="AK42" s="99">
        <v>29.180645161290439</v>
      </c>
      <c r="AL42" s="75"/>
    </row>
    <row r="43" spans="2:38" x14ac:dyDescent="0.3">
      <c r="B43" s="125" t="s">
        <v>91</v>
      </c>
      <c r="C43" s="94">
        <f>W6</f>
        <v>0</v>
      </c>
      <c r="D43" s="125">
        <v>30.20000000000006</v>
      </c>
      <c r="E43" s="125" t="s">
        <v>86</v>
      </c>
      <c r="F43" s="95"/>
      <c r="G43" s="129">
        <v>30.18709677419367</v>
      </c>
      <c r="H43" s="126" t="s">
        <v>88</v>
      </c>
      <c r="I43" s="132">
        <f>SUM(I37:I42)</f>
        <v>0</v>
      </c>
      <c r="J43" s="127">
        <v>30.20000000000006</v>
      </c>
      <c r="K43" s="125" t="s">
        <v>91</v>
      </c>
      <c r="L43" s="95"/>
      <c r="M43" s="129">
        <v>30.18709677419367</v>
      </c>
      <c r="N43" s="125" t="s">
        <v>89</v>
      </c>
      <c r="O43" s="94">
        <f t="shared" si="34"/>
        <v>0</v>
      </c>
      <c r="P43" s="125">
        <v>30</v>
      </c>
      <c r="Q43" s="125"/>
      <c r="R43" s="97"/>
      <c r="S43" s="125"/>
      <c r="T43" s="125" t="s">
        <v>82</v>
      </c>
      <c r="U43" s="94">
        <f>W5</f>
        <v>0</v>
      </c>
      <c r="V43" s="125">
        <v>30.18709677419367</v>
      </c>
      <c r="W43" s="125" t="s">
        <v>86</v>
      </c>
      <c r="X43" s="94">
        <f t="shared" si="36"/>
        <v>0</v>
      </c>
      <c r="Y43" s="125">
        <v>30.20000000000006</v>
      </c>
      <c r="Z43" s="125" t="s">
        <v>84</v>
      </c>
      <c r="AA43" s="94">
        <f t="shared" si="35"/>
        <v>0</v>
      </c>
      <c r="AB43" s="125">
        <v>30.18709677419367</v>
      </c>
      <c r="AC43" s="125" t="s">
        <v>91</v>
      </c>
      <c r="AD43" s="94">
        <f>W6</f>
        <v>0</v>
      </c>
      <c r="AE43" s="125">
        <v>30.20000000000006</v>
      </c>
      <c r="AF43" s="125" t="s">
        <v>86</v>
      </c>
      <c r="AG43" s="95"/>
      <c r="AH43" s="129">
        <v>30.18709677419367</v>
      </c>
      <c r="AI43" s="126" t="s">
        <v>88</v>
      </c>
      <c r="AJ43" s="133">
        <f>SUM(AJ37:AJ42)</f>
        <v>0</v>
      </c>
      <c r="AK43" s="100">
        <v>30.18709677419367</v>
      </c>
      <c r="AL43" s="75"/>
    </row>
    <row r="44" spans="2:38" x14ac:dyDescent="0.3">
      <c r="B44" s="97"/>
      <c r="C44" s="97"/>
      <c r="D44" s="125"/>
      <c r="E44" s="125" t="s">
        <v>89</v>
      </c>
      <c r="F44" s="95"/>
      <c r="G44" s="129">
        <v>31.193548387096897</v>
      </c>
      <c r="H44" s="125"/>
      <c r="I44" s="97"/>
      <c r="J44" s="125"/>
      <c r="K44" s="125" t="s">
        <v>83</v>
      </c>
      <c r="L44" s="95"/>
      <c r="M44" s="129">
        <v>31.193548387096897</v>
      </c>
      <c r="N44" s="125" t="s">
        <v>84</v>
      </c>
      <c r="O44" s="94">
        <f t="shared" si="34"/>
        <v>0</v>
      </c>
      <c r="P44" s="125">
        <v>31</v>
      </c>
      <c r="Q44" s="125"/>
      <c r="R44" s="97"/>
      <c r="S44" s="125"/>
      <c r="T44" s="125" t="s">
        <v>91</v>
      </c>
      <c r="U44" s="94">
        <f>W6</f>
        <v>0</v>
      </c>
      <c r="V44" s="125">
        <v>31.193548387096897</v>
      </c>
      <c r="W44" s="125"/>
      <c r="X44" s="97"/>
      <c r="Y44" s="125"/>
      <c r="Z44" s="126" t="s">
        <v>88</v>
      </c>
      <c r="AA44" s="132">
        <f>SUM(AA39:AA43)</f>
        <v>0</v>
      </c>
      <c r="AB44" s="127">
        <v>31.193548387096897</v>
      </c>
      <c r="AC44" s="125"/>
      <c r="AD44" s="97"/>
      <c r="AE44" s="125"/>
      <c r="AF44" s="125" t="s">
        <v>89</v>
      </c>
      <c r="AG44" s="95"/>
      <c r="AH44" s="129">
        <v>31.193548387096897</v>
      </c>
      <c r="AI44" s="125" t="s">
        <v>82</v>
      </c>
      <c r="AJ44" s="95"/>
      <c r="AK44" s="99">
        <v>31.193548387096897</v>
      </c>
      <c r="AL44" s="75"/>
    </row>
    <row r="45" spans="2:38" x14ac:dyDescent="0.3">
      <c r="B45" s="170" t="s">
        <v>100</v>
      </c>
      <c r="C45" s="170"/>
      <c r="D45" s="170"/>
      <c r="E45" s="170"/>
      <c r="F45" s="170"/>
      <c r="G45" s="170"/>
      <c r="H45" s="103"/>
      <c r="K45" s="103"/>
      <c r="N45" s="104"/>
      <c r="O45" s="105"/>
      <c r="P45" s="106"/>
      <c r="Q45" s="106"/>
      <c r="R45" s="105"/>
      <c r="S45" s="106"/>
      <c r="T45" s="104"/>
      <c r="U45" s="105"/>
      <c r="V45" s="106"/>
      <c r="W45" s="106"/>
      <c r="X45" s="105"/>
      <c r="Y45" s="106"/>
      <c r="Z45" s="104"/>
      <c r="AA45" s="105"/>
      <c r="AB45" s="106"/>
      <c r="AC45" s="106"/>
      <c r="AD45" s="105"/>
      <c r="AE45" s="106"/>
      <c r="AF45" s="106"/>
      <c r="AG45" s="105"/>
      <c r="AH45" s="106"/>
      <c r="AI45" s="75"/>
      <c r="AJ45" s="105"/>
      <c r="AK45" s="75"/>
      <c r="AL45" s="75"/>
    </row>
    <row r="46" spans="2:38" x14ac:dyDescent="0.3">
      <c r="B46" s="101"/>
      <c r="C46" s="136">
        <f>SUM(C14:C19,C21:C26,C28:C33,C35:C40,C42:C43)</f>
        <v>0</v>
      </c>
      <c r="D46" s="137"/>
      <c r="E46" s="138"/>
      <c r="F46" s="136">
        <f>SUM(F14:F17,F19:F24,F26:F31,F33:F38,F40:F44)</f>
        <v>0</v>
      </c>
      <c r="G46" s="137"/>
      <c r="H46" s="139"/>
      <c r="I46" s="136">
        <f>SUM(I16:I21,I23,I25:I28,I30:I35,I37:I42)</f>
        <v>0</v>
      </c>
      <c r="J46" s="137"/>
      <c r="K46" s="138"/>
      <c r="L46" s="136">
        <f>SUM(L14:L19,L21:L26,L28:L33,L35:L37,L39:L40,L42:L44)</f>
        <v>0</v>
      </c>
      <c r="M46" s="137"/>
      <c r="N46" s="140"/>
      <c r="O46" s="136">
        <f>SUM(O15:O16,O18:O23,O25:O30,O32:O37,O39:O44)</f>
        <v>0</v>
      </c>
      <c r="P46" s="141"/>
      <c r="Q46" s="142"/>
      <c r="R46" s="136">
        <f>SUM(R15:R20,R22:R27,R29:R34,R36:R41)</f>
        <v>0</v>
      </c>
      <c r="S46" s="143"/>
      <c r="T46" s="141"/>
      <c r="U46" s="136">
        <f>SUM(U15:U20,U22:U27,U29:U34,U36:U41,U43:U44)</f>
        <v>0</v>
      </c>
      <c r="V46" s="141"/>
      <c r="W46" s="142"/>
      <c r="X46" s="136">
        <f>SUM(X14:X17,X20:X24,X26:X31,X33:X38,X40:X43)</f>
        <v>0</v>
      </c>
      <c r="Y46" s="143"/>
      <c r="Z46" s="141"/>
      <c r="AA46" s="136">
        <f>SUM(AA15,AA17:AA20,AA22,AA24:AA26,AA28:AA29,AA31:AA36,AA39:AA43)</f>
        <v>0</v>
      </c>
      <c r="AB46" s="141"/>
      <c r="AC46" s="142"/>
      <c r="AD46" s="136">
        <f>SUM(AD14:AD19,AD21:AD26,AD28:AD33,AD35:AD40,AD42:AD43)</f>
        <v>0</v>
      </c>
      <c r="AE46" s="143"/>
      <c r="AF46" s="141"/>
      <c r="AG46" s="136">
        <f>SUM(AG14:AG17,AG19:AG24,AG26,AG28:AG31,AG33:AG38,AG40:AG44)</f>
        <v>0</v>
      </c>
      <c r="AH46" s="141"/>
      <c r="AI46" s="142"/>
      <c r="AJ46" s="136">
        <f>SUM(AJ14,AJ16:AJ21,AJ23:AJ27,AJ30:AJ35,AJ37:AJ42,AJ44)</f>
        <v>0</v>
      </c>
      <c r="AK46" s="137"/>
      <c r="AL46" s="144">
        <f>SUM(B46:AK46)</f>
        <v>0</v>
      </c>
    </row>
    <row r="47" spans="2:38" x14ac:dyDescent="0.3">
      <c r="B47" s="164"/>
      <c r="C47" s="165"/>
      <c r="D47" s="166"/>
      <c r="E47" s="164"/>
      <c r="F47" s="165"/>
      <c r="G47" s="166"/>
      <c r="H47" s="164"/>
      <c r="I47" s="165"/>
      <c r="J47" s="166"/>
      <c r="K47" s="164"/>
      <c r="L47" s="165"/>
      <c r="M47" s="166"/>
      <c r="N47" s="164"/>
      <c r="O47" s="165"/>
      <c r="P47" s="165"/>
      <c r="Q47" s="164"/>
      <c r="R47" s="165"/>
      <c r="S47" s="166"/>
      <c r="T47" s="165"/>
      <c r="U47" s="165"/>
      <c r="V47" s="165"/>
      <c r="W47" s="164"/>
      <c r="X47" s="165"/>
      <c r="Y47" s="166"/>
      <c r="Z47" s="165"/>
      <c r="AA47" s="165"/>
      <c r="AB47" s="165"/>
      <c r="AC47" s="164"/>
      <c r="AD47" s="165"/>
      <c r="AE47" s="166"/>
      <c r="AF47" s="165"/>
      <c r="AG47" s="165"/>
      <c r="AH47" s="165"/>
      <c r="AI47" s="164"/>
      <c r="AJ47" s="165"/>
      <c r="AK47" s="166"/>
      <c r="AL47" s="107">
        <f>SUM(B47:AK47)</f>
        <v>0</v>
      </c>
    </row>
    <row r="48" spans="2:38" x14ac:dyDescent="0.3">
      <c r="B48" s="90" t="s">
        <v>101</v>
      </c>
      <c r="C48" s="90"/>
      <c r="D48" s="90"/>
      <c r="E48" s="91"/>
      <c r="F48" s="91"/>
      <c r="G48" s="91"/>
    </row>
    <row r="49" spans="2:38" x14ac:dyDescent="0.3">
      <c r="C49" s="82"/>
      <c r="AL49" s="145">
        <f>AL46-AL9</f>
        <v>0</v>
      </c>
    </row>
    <row r="50" spans="2:38" x14ac:dyDescent="0.3">
      <c r="C50" s="82"/>
      <c r="AE50" s="168" t="s">
        <v>102</v>
      </c>
      <c r="AF50" s="168"/>
      <c r="AG50" s="168"/>
      <c r="AH50" s="168"/>
      <c r="AI50" s="168"/>
      <c r="AJ50" s="168"/>
      <c r="AK50" s="168"/>
      <c r="AL50" s="168"/>
    </row>
    <row r="51" spans="2:38" x14ac:dyDescent="0.3">
      <c r="B51" s="83" t="s">
        <v>103</v>
      </c>
    </row>
    <row r="52" spans="2:38" x14ac:dyDescent="0.3">
      <c r="B52" s="167">
        <f>COUNTIF(C14:C44,"CP")</f>
        <v>0</v>
      </c>
      <c r="C52" s="167"/>
      <c r="D52" s="167"/>
      <c r="E52" s="167">
        <f>COUNTIF(F14:F44,"CP")</f>
        <v>0</v>
      </c>
      <c r="F52" s="167"/>
      <c r="G52" s="167"/>
      <c r="H52" s="167">
        <f>COUNTIF(I14:I44,"CP")</f>
        <v>0</v>
      </c>
      <c r="I52" s="167"/>
      <c r="J52" s="167"/>
      <c r="K52" s="167">
        <f>COUNTIF(L14:L44,"CP")</f>
        <v>0</v>
      </c>
      <c r="L52" s="167"/>
      <c r="M52" s="167"/>
      <c r="N52" s="167">
        <f>COUNTIF(O14:O44,"CP")</f>
        <v>0</v>
      </c>
      <c r="O52" s="167"/>
      <c r="P52" s="167"/>
      <c r="Q52" s="167">
        <f>COUNTIF(R14:R44,"CP")</f>
        <v>0</v>
      </c>
      <c r="R52" s="167"/>
      <c r="S52" s="167"/>
      <c r="T52" s="167">
        <f>COUNTIF(U14:U44,"CP")</f>
        <v>0</v>
      </c>
      <c r="U52" s="167"/>
      <c r="V52" s="167"/>
      <c r="W52" s="167">
        <f>COUNTIF(X14:X44,"CP")</f>
        <v>0</v>
      </c>
      <c r="X52" s="167"/>
      <c r="Y52" s="167"/>
      <c r="Z52" s="167">
        <f>COUNTIF(AA14:AA44,"CP")</f>
        <v>0</v>
      </c>
      <c r="AA52" s="167"/>
      <c r="AB52" s="167"/>
      <c r="AC52" s="167">
        <f>COUNTIF(AD14:AD44,"CP")</f>
        <v>0</v>
      </c>
      <c r="AD52" s="167"/>
      <c r="AE52" s="167"/>
      <c r="AF52" s="167">
        <f>COUNTIF(AG14:AG44,"CP")</f>
        <v>0</v>
      </c>
      <c r="AG52" s="167"/>
      <c r="AH52" s="167"/>
      <c r="AI52" s="167">
        <f>COUNTIF(AJ14:AJ44,"CP")</f>
        <v>0</v>
      </c>
      <c r="AJ52" s="167"/>
      <c r="AK52" s="167"/>
      <c r="AL52" s="146">
        <f>SUM(B52:AK52)</f>
        <v>0</v>
      </c>
    </row>
    <row r="53" spans="2:38" x14ac:dyDescent="0.3">
      <c r="C53" s="82"/>
      <c r="AF53" s="190" t="str">
        <f>IF(AND(AF54&gt;=23,AF54&lt;=24),"CP ÉTÉ OK","ERREUR CP ETE")</f>
        <v>ERREUR CP ETE</v>
      </c>
      <c r="AG53" s="191"/>
      <c r="AH53" s="191"/>
      <c r="AI53" s="191"/>
      <c r="AJ53" s="191"/>
      <c r="AK53" s="192"/>
      <c r="AL53" s="147" t="str">
        <f>IF(AL52=NOTICE!H14,"OK","ERREUR")</f>
        <v>OK</v>
      </c>
    </row>
    <row r="54" spans="2:38" x14ac:dyDescent="0.3">
      <c r="B54" s="76"/>
      <c r="C54" s="84" t="s">
        <v>104</v>
      </c>
      <c r="D54" s="76"/>
      <c r="E54" s="85" t="s">
        <v>105</v>
      </c>
      <c r="F54" s="82"/>
      <c r="G54" s="82"/>
      <c r="H54" s="82"/>
      <c r="I54" s="84"/>
      <c r="J54" s="76"/>
      <c r="K54" s="76"/>
      <c r="L54" s="84"/>
      <c r="M54" s="76"/>
      <c r="N54" s="76"/>
      <c r="O54" s="84"/>
      <c r="P54" s="76"/>
      <c r="Q54" s="76"/>
      <c r="R54" s="84"/>
      <c r="S54" s="76"/>
      <c r="T54" s="76"/>
      <c r="U54" s="84"/>
      <c r="V54" s="76"/>
      <c r="W54" s="76"/>
      <c r="X54" s="84" t="s">
        <v>106</v>
      </c>
      <c r="Y54" s="76"/>
      <c r="Z54" s="76"/>
      <c r="AA54" s="84"/>
      <c r="AB54" s="76"/>
      <c r="AC54" s="76"/>
      <c r="AD54" s="84"/>
      <c r="AE54" s="76"/>
      <c r="AF54" s="185">
        <f>AF52+AI52</f>
        <v>0</v>
      </c>
      <c r="AG54" s="185"/>
      <c r="AH54" s="185"/>
      <c r="AI54" s="185"/>
      <c r="AJ54" s="185"/>
      <c r="AK54" s="185"/>
    </row>
    <row r="55" spans="2:38" x14ac:dyDescent="0.3">
      <c r="B55" s="76"/>
      <c r="C55" s="84"/>
      <c r="D55" s="76"/>
      <c r="E55" s="76" t="s">
        <v>107</v>
      </c>
      <c r="F55" s="84"/>
      <c r="G55" s="76"/>
      <c r="H55" s="76"/>
      <c r="I55" s="84"/>
      <c r="J55" s="76"/>
      <c r="K55" s="76"/>
      <c r="L55" s="84"/>
      <c r="M55" s="76"/>
      <c r="N55" s="76"/>
      <c r="O55" s="84"/>
      <c r="P55" s="76"/>
      <c r="Q55" s="76"/>
      <c r="R55" s="84"/>
      <c r="S55" s="76"/>
      <c r="T55" s="76"/>
      <c r="U55" s="84"/>
      <c r="V55" s="76"/>
      <c r="W55" s="76"/>
      <c r="X55" s="84" t="s">
        <v>108</v>
      </c>
      <c r="Y55" s="76"/>
      <c r="Z55" s="76"/>
      <c r="AA55" s="84"/>
      <c r="AB55" s="76"/>
      <c r="AC55" s="76"/>
      <c r="AD55" s="84"/>
      <c r="AE55" s="76"/>
      <c r="AF55" s="76"/>
      <c r="AG55" s="84"/>
      <c r="AH55" s="76"/>
      <c r="AI55" s="76"/>
      <c r="AJ55" s="84"/>
      <c r="AK55" s="76"/>
    </row>
    <row r="56" spans="2:38" x14ac:dyDescent="0.3">
      <c r="B56" s="76"/>
      <c r="C56" s="84"/>
      <c r="D56" s="76"/>
      <c r="F56" s="84"/>
      <c r="G56" s="76"/>
      <c r="H56" s="76"/>
      <c r="I56" s="84"/>
      <c r="J56" s="76"/>
      <c r="K56" s="76"/>
      <c r="L56" s="84"/>
      <c r="M56" s="76"/>
      <c r="N56" s="76"/>
      <c r="O56" s="84"/>
      <c r="P56" s="76"/>
      <c r="Q56" s="76"/>
      <c r="R56" s="84"/>
      <c r="S56" s="76"/>
      <c r="T56" s="76"/>
      <c r="U56" s="84"/>
      <c r="V56" s="76"/>
      <c r="W56" s="76"/>
      <c r="X56" s="84"/>
      <c r="Y56" s="76"/>
      <c r="Z56" s="76"/>
      <c r="AA56" s="84"/>
      <c r="AB56" s="76"/>
      <c r="AC56" s="76"/>
      <c r="AD56" s="84"/>
      <c r="AE56" s="76"/>
      <c r="AF56" s="76"/>
      <c r="AG56" s="84"/>
      <c r="AH56" s="76"/>
      <c r="AI56" s="76"/>
      <c r="AJ56" s="84"/>
      <c r="AK56" s="76"/>
    </row>
    <row r="57" spans="2:38" x14ac:dyDescent="0.3">
      <c r="B57" s="76"/>
      <c r="C57" s="84"/>
      <c r="D57" s="76"/>
      <c r="F57" s="84"/>
      <c r="G57" s="76"/>
      <c r="H57" s="76"/>
      <c r="I57" s="84"/>
      <c r="J57" s="76"/>
      <c r="K57" s="76"/>
      <c r="L57" s="84"/>
      <c r="M57" s="76"/>
      <c r="N57" s="76"/>
      <c r="O57" s="84"/>
      <c r="P57" s="76"/>
      <c r="Q57" s="76"/>
      <c r="R57" s="84"/>
      <c r="S57" s="76"/>
      <c r="T57" s="76"/>
      <c r="U57" s="84"/>
      <c r="V57" s="76"/>
      <c r="W57" s="76"/>
      <c r="X57" s="84" t="s">
        <v>109</v>
      </c>
      <c r="Y57" s="76"/>
      <c r="Z57" s="76"/>
      <c r="AA57" s="84"/>
      <c r="AB57" s="76"/>
      <c r="AC57" s="76"/>
      <c r="AD57" s="84"/>
      <c r="AE57" s="76"/>
      <c r="AF57" s="76" t="s">
        <v>110</v>
      </c>
      <c r="AG57" s="84"/>
      <c r="AH57" s="76"/>
      <c r="AI57" s="76"/>
      <c r="AJ57" s="84"/>
      <c r="AK57" s="76"/>
    </row>
    <row r="58" spans="2:38" x14ac:dyDescent="0.3">
      <c r="B58" s="76"/>
      <c r="C58" s="86"/>
      <c r="D58" s="76"/>
      <c r="F58" s="84"/>
      <c r="G58" s="76"/>
      <c r="H58" s="76"/>
      <c r="I58" s="84"/>
      <c r="J58" s="76"/>
      <c r="K58" s="76"/>
      <c r="L58" s="84"/>
      <c r="M58" s="76"/>
      <c r="N58" s="76"/>
      <c r="O58" s="84"/>
      <c r="P58" s="76"/>
      <c r="Q58" s="76"/>
      <c r="R58" s="84"/>
      <c r="S58" s="76"/>
      <c r="T58" s="76"/>
      <c r="U58" s="84"/>
      <c r="V58" s="76"/>
      <c r="W58" s="76"/>
      <c r="X58" s="84"/>
      <c r="Y58" s="76"/>
      <c r="Z58" s="76"/>
      <c r="AA58" s="84"/>
      <c r="AB58" s="76"/>
      <c r="AC58" s="76"/>
      <c r="AD58" s="84"/>
      <c r="AE58" s="76"/>
      <c r="AF58" s="76"/>
      <c r="AG58" s="84"/>
      <c r="AH58" s="76"/>
      <c r="AI58" s="76"/>
      <c r="AJ58" s="84"/>
      <c r="AK58" s="76"/>
    </row>
  </sheetData>
  <sheetProtection algorithmName="SHA-512" hashValue="8ZDXxK6nTcrmWAqkmO9oJUHQ7WIRNiyF/NJDVmLdOMP2xtELM+Df9fi8uDsuJ/QUFBTHDP+e/QylwBi9c9yOfw==" saltValue="4/xnWdvrletXND8Sf6nb9g==" spinCount="100000" sheet="1" objects="1" scenarios="1"/>
  <protectedRanges>
    <protectedRange sqref="AB7 G5:G10 Z6 AA5:AB5 AD9:AE9 AD5:AE5 AD7:AE7 U5:V10 X5:Y10 I5:J10 L5:M10 AB9" name="Plage1_1_1_2"/>
  </protectedRanges>
  <mergeCells count="97">
    <mergeCell ref="AF54:AK54"/>
    <mergeCell ref="U7:V7"/>
    <mergeCell ref="W7:Y7"/>
    <mergeCell ref="R8:S8"/>
    <mergeCell ref="U8:V8"/>
    <mergeCell ref="W8:Y8"/>
    <mergeCell ref="R10:S10"/>
    <mergeCell ref="R7:S7"/>
    <mergeCell ref="Q11:S11"/>
    <mergeCell ref="W11:Y11"/>
    <mergeCell ref="AF53:AK53"/>
    <mergeCell ref="AC13:AE13"/>
    <mergeCell ref="AF13:AH13"/>
    <mergeCell ref="AI13:AK13"/>
    <mergeCell ref="W52:Y52"/>
    <mergeCell ref="Z52:AB52"/>
    <mergeCell ref="AA4:AK4"/>
    <mergeCell ref="R5:S5"/>
    <mergeCell ref="U5:V5"/>
    <mergeCell ref="W5:Y5"/>
    <mergeCell ref="R6:S6"/>
    <mergeCell ref="U6:V6"/>
    <mergeCell ref="W6:Y6"/>
    <mergeCell ref="K2:W2"/>
    <mergeCell ref="D4:J4"/>
    <mergeCell ref="K4:P4"/>
    <mergeCell ref="Q4:V4"/>
    <mergeCell ref="W4:Y4"/>
    <mergeCell ref="B4:C4"/>
    <mergeCell ref="H5:J5"/>
    <mergeCell ref="L5:M5"/>
    <mergeCell ref="O5:P5"/>
    <mergeCell ref="B6:C6"/>
    <mergeCell ref="E6:F6"/>
    <mergeCell ref="H6:J6"/>
    <mergeCell ref="L6:M6"/>
    <mergeCell ref="O6:P6"/>
    <mergeCell ref="B5:C5"/>
    <mergeCell ref="E5:F5"/>
    <mergeCell ref="B8:C8"/>
    <mergeCell ref="E8:F8"/>
    <mergeCell ref="H8:J8"/>
    <mergeCell ref="U9:V9"/>
    <mergeCell ref="W10:Y10"/>
    <mergeCell ref="L10:M10"/>
    <mergeCell ref="O10:P10"/>
    <mergeCell ref="L8:M8"/>
    <mergeCell ref="O8:P8"/>
    <mergeCell ref="W9:Y9"/>
    <mergeCell ref="U10:V10"/>
    <mergeCell ref="O9:P9"/>
    <mergeCell ref="R9:S9"/>
    <mergeCell ref="B9:C9"/>
    <mergeCell ref="E9:F9"/>
    <mergeCell ref="H9:J9"/>
    <mergeCell ref="L9:M9"/>
    <mergeCell ref="B13:D13"/>
    <mergeCell ref="E13:G13"/>
    <mergeCell ref="H13:J13"/>
    <mergeCell ref="K13:M13"/>
    <mergeCell ref="B10:C10"/>
    <mergeCell ref="E10:F10"/>
    <mergeCell ref="H10:J10"/>
    <mergeCell ref="B7:C7"/>
    <mergeCell ref="E7:F7"/>
    <mergeCell ref="H7:J7"/>
    <mergeCell ref="L7:M7"/>
    <mergeCell ref="O7:P7"/>
    <mergeCell ref="N13:P13"/>
    <mergeCell ref="Q13:S13"/>
    <mergeCell ref="T13:V13"/>
    <mergeCell ref="B52:D52"/>
    <mergeCell ref="E52:G52"/>
    <mergeCell ref="H52:J52"/>
    <mergeCell ref="K52:M52"/>
    <mergeCell ref="N52:P52"/>
    <mergeCell ref="Q52:S52"/>
    <mergeCell ref="T52:V52"/>
    <mergeCell ref="B45:G45"/>
    <mergeCell ref="B47:D47"/>
    <mergeCell ref="E47:G47"/>
    <mergeCell ref="H47:J47"/>
    <mergeCell ref="K47:M47"/>
    <mergeCell ref="N47:P47"/>
    <mergeCell ref="AC52:AE52"/>
    <mergeCell ref="AE50:AL50"/>
    <mergeCell ref="AF52:AH52"/>
    <mergeCell ref="AI52:AK52"/>
    <mergeCell ref="W13:Y13"/>
    <mergeCell ref="Z13:AB13"/>
    <mergeCell ref="AF47:AH47"/>
    <mergeCell ref="AI47:AK47"/>
    <mergeCell ref="Q47:S47"/>
    <mergeCell ref="T47:V47"/>
    <mergeCell ref="W47:Y47"/>
    <mergeCell ref="Z47:AB47"/>
    <mergeCell ref="AC47:AE47"/>
  </mergeCells>
  <conditionalFormatting sqref="A1:AL53">
    <cfRule type="expression" dxfId="12" priority="1">
      <formula>CELL("protéger", A1)=0</formula>
    </cfRule>
    <cfRule type="expression" priority="2">
      <formula>CELL("protéger", A1)=0</formula>
    </cfRule>
  </conditionalFormatting>
  <conditionalFormatting sqref="B14:B43">
    <cfRule type="containsText" dxfId="11" priority="89" operator="containsText" text="D">
      <formula>NOT(ISERROR(SEARCH("D",B14)))</formula>
    </cfRule>
  </conditionalFormatting>
  <conditionalFormatting sqref="B14:D14 R14:S15 AA14:AB39 L14:M44 U14:V44 X14:Y44 AG14:AH44 AJ14:AK44 O15:P15 C15:D20 S16:S25 P16:P28 R16:R31 O16:O38 B21:D21 C22:D43 R26:S43 O29:P39 P40:P43 AB40:AB43 O40:O44 AA40:AA44 B44:D44 P44:S44 AB44:AE44">
    <cfRule type="containsText" dxfId="10" priority="240" operator="containsText" text="D">
      <formula>NOT(ISERROR(SEARCH("D",B14)))</formula>
    </cfRule>
  </conditionalFormatting>
  <conditionalFormatting sqref="E14:J44">
    <cfRule type="containsText" dxfId="9" priority="79" operator="containsText" text="D">
      <formula>NOT(ISERROR(SEARCH("D",E14)))</formula>
    </cfRule>
  </conditionalFormatting>
  <conditionalFormatting sqref="K14:K45">
    <cfRule type="containsText" dxfId="8" priority="39" operator="containsText" text="D">
      <formula>NOT(ISERROR(SEARCH("D",K14)))</formula>
    </cfRule>
  </conditionalFormatting>
  <conditionalFormatting sqref="N14:N46">
    <cfRule type="containsText" dxfId="7" priority="34" operator="containsText" text="D">
      <formula>NOT(ISERROR(SEARCH("D",N14)))</formula>
    </cfRule>
  </conditionalFormatting>
  <conditionalFormatting sqref="Q14:Q43">
    <cfRule type="containsText" dxfId="6" priority="30" operator="containsText" text="D">
      <formula>NOT(ISERROR(SEARCH("D",Q14)))</formula>
    </cfRule>
  </conditionalFormatting>
  <conditionalFormatting sqref="T14:T45">
    <cfRule type="containsText" dxfId="5" priority="26" operator="containsText" text="D">
      <formula>NOT(ISERROR(SEARCH("D",T14)))</formula>
    </cfRule>
  </conditionalFormatting>
  <conditionalFormatting sqref="W14:W45">
    <cfRule type="containsText" dxfId="4" priority="23" operator="containsText" text="D">
      <formula>NOT(ISERROR(SEARCH("D",W14)))</formula>
    </cfRule>
  </conditionalFormatting>
  <conditionalFormatting sqref="Z14:Z45">
    <cfRule type="containsText" dxfId="3" priority="19" operator="containsText" text="D">
      <formula>NOT(ISERROR(SEARCH("D",Z14)))</formula>
    </cfRule>
  </conditionalFormatting>
  <conditionalFormatting sqref="AC14:AE43">
    <cfRule type="containsText" dxfId="2" priority="15" operator="containsText" text="D">
      <formula>NOT(ISERROR(SEARCH("D",AC14)))</formula>
    </cfRule>
  </conditionalFormatting>
  <conditionalFormatting sqref="AF14:AF45">
    <cfRule type="containsText" dxfId="1" priority="12" operator="containsText" text="D">
      <formula>NOT(ISERROR(SEARCH("D",AF14)))</formula>
    </cfRule>
  </conditionalFormatting>
  <conditionalFormatting sqref="AI14:AI45">
    <cfRule type="containsText" dxfId="0" priority="9" operator="containsText" text="D">
      <formula>NOT(ISERROR(SEARCH("D",AI14)))</formula>
    </cfRule>
  </conditionalFormatting>
  <pageMargins left="0.11811023622047245" right="0.11811023622047245" top="0.39370078740157483" bottom="0.15748031496062992" header="0.31496062992125984" footer="0.31496062992125984"/>
  <pageSetup paperSize="9" scale="60" orientation="landscape" r:id="rId1"/>
  <headerFooter>
    <oddHeader xml:space="preserve">&amp;L&amp;"Comic Sans MS,Normal"&amp;14Calendrier 2025/2026&amp;"-,Normal"&amp;11
</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4"/>
  <sheetViews>
    <sheetView workbookViewId="0">
      <selection activeCell="A2" sqref="A2"/>
    </sheetView>
  </sheetViews>
  <sheetFormatPr baseColWidth="10" defaultColWidth="11.44140625" defaultRowHeight="14.4" x14ac:dyDescent="0.3"/>
  <sheetData>
    <row r="2" spans="1:1" ht="28.8" x14ac:dyDescent="0.3">
      <c r="A2" s="28" t="s">
        <v>111</v>
      </c>
    </row>
    <row r="3" spans="1:1" x14ac:dyDescent="0.3">
      <c r="A3">
        <v>36</v>
      </c>
    </row>
    <row r="4" spans="1:1" x14ac:dyDescent="0.3">
      <c r="A4">
        <v>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C2C7AF9356C441AC4AAEF4008DC6DF" ma:contentTypeVersion="14" ma:contentTypeDescription="Crée un document." ma:contentTypeScope="" ma:versionID="711f7d4a0c296b5cd21e05a1b6349780">
  <xsd:schema xmlns:xsd="http://www.w3.org/2001/XMLSchema" xmlns:xs="http://www.w3.org/2001/XMLSchema" xmlns:p="http://schemas.microsoft.com/office/2006/metadata/properties" xmlns:ns2="55e91440-ae9f-4de1-bb93-f58540235928" xmlns:ns3="00e1fa7a-11bd-4654-a64a-c0fbac5d29d5" targetNamespace="http://schemas.microsoft.com/office/2006/metadata/properties" ma:root="true" ma:fieldsID="0f056701e6491d8d2b51bcf27cfa676e" ns2:_="" ns3:_="">
    <xsd:import namespace="55e91440-ae9f-4de1-bb93-f58540235928"/>
    <xsd:import namespace="00e1fa7a-11bd-4654-a64a-c0fbac5d29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Tail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e91440-ae9f-4de1-bb93-f585402359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fdf02776-3e83-45ae-bba6-010283ecdd7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Taille" ma:index="21" nillable="true" ma:displayName="Taille" ma:format="Dropdown" ma:internalName="Taill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00e1fa7a-11bd-4654-a64a-c0fbac5d29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65ad453-43e2-4a90-af20-5ccede7758eb}" ma:internalName="TaxCatchAll" ma:showField="CatchAllData" ma:web="00e1fa7a-11bd-4654-a64a-c0fbac5d29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5e91440-ae9f-4de1-bb93-f58540235928">
      <Terms xmlns="http://schemas.microsoft.com/office/infopath/2007/PartnerControls"/>
    </lcf76f155ced4ddcb4097134ff3c332f>
    <TaxCatchAll xmlns="00e1fa7a-11bd-4654-a64a-c0fbac5d29d5" xsi:nil="true"/>
    <Taille xmlns="55e91440-ae9f-4de1-bb93-f58540235928" xsi:nil="true"/>
  </documentManagement>
</p:properties>
</file>

<file path=customXml/itemProps1.xml><?xml version="1.0" encoding="utf-8"?>
<ds:datastoreItem xmlns:ds="http://schemas.openxmlformats.org/officeDocument/2006/customXml" ds:itemID="{92A705A7-BDE4-4919-BA2F-6435C93222C9}">
  <ds:schemaRefs>
    <ds:schemaRef ds:uri="http://schemas.microsoft.com/sharepoint/v3/contenttype/forms"/>
  </ds:schemaRefs>
</ds:datastoreItem>
</file>

<file path=customXml/itemProps2.xml><?xml version="1.0" encoding="utf-8"?>
<ds:datastoreItem xmlns:ds="http://schemas.openxmlformats.org/officeDocument/2006/customXml" ds:itemID="{6BB730CA-FEAC-4654-BFB1-32C45A23C6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e91440-ae9f-4de1-bb93-f58540235928"/>
    <ds:schemaRef ds:uri="00e1fa7a-11bd-4654-a64a-c0fbac5d29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1EE2C3-660E-47DE-91C6-C169FD16C10D}">
  <ds:schemaRefs>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55e91440-ae9f-4de1-bb93-f58540235928"/>
    <ds:schemaRef ds:uri="00e1fa7a-11bd-4654-a64a-c0fbac5d29d5"/>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NOTICE</vt:lpstr>
      <vt:lpstr>CALENDRIER</vt:lpstr>
      <vt:lpstr>Feuil1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a.binard</dc:creator>
  <cp:keywords/>
  <dc:description/>
  <cp:lastModifiedBy>Aurelie BINARD</cp:lastModifiedBy>
  <cp:revision/>
  <dcterms:created xsi:type="dcterms:W3CDTF">2012-06-04T09:21:11Z</dcterms:created>
  <dcterms:modified xsi:type="dcterms:W3CDTF">2025-04-04T12:51:48Z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0x010100E5C2C7AF9356C441AC4AAEF4008DC6DF</vt:lpwstr>
  </property>
  <property fmtid="{D5CDD505-2E9C-101B-9397-08002B2CF9AE}" pid="3" name="MediaServiceImageTags">
    <vt:lpwstr/>
  </property>
</Properties>
</file>