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C41CAC27-9544-49F0-952A-702C2137C0E8}" xr6:coauthVersionLast="47" xr6:coauthVersionMax="47" xr10:uidLastSave="{00000000-0000-0000-0000-000000000000}"/>
  <bookViews>
    <workbookView xWindow="28680" yWindow="-120" windowWidth="29040" windowHeight="15720" xr2:uid="{00000000-000D-0000-FFFF-FFFF00000000}"/>
  </bookViews>
  <sheets>
    <sheet name="NOTICE" sheetId="4" r:id="rId1"/>
    <sheet name="CALENDRIER" sheetId="3" r:id="rId2"/>
    <sheet name="Feuil1" sheetId="5" state="hidden" r:id="rId3"/>
  </sheets>
  <definedNames>
    <definedName name="_xlnm.Print_Area" localSheetId="1">CALENDRIER!$A$1:$AM$57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 l="1"/>
  <c r="X37" i="3"/>
  <c r="R40" i="3"/>
  <c r="AJ27" i="3"/>
  <c r="AJ20" i="3"/>
  <c r="AG44" i="3"/>
  <c r="AG37" i="3"/>
  <c r="F37" i="3"/>
  <c r="F38" i="3" s="1"/>
  <c r="U19" i="3"/>
  <c r="O15" i="3"/>
  <c r="L39" i="3"/>
  <c r="L40" i="3" s="1"/>
  <c r="F44" i="3"/>
  <c r="AJ41" i="3"/>
  <c r="AJ34" i="3"/>
  <c r="AG30" i="3"/>
  <c r="AP50" i="3" s="1"/>
  <c r="AG23" i="3"/>
  <c r="AL47" i="3" l="1"/>
  <c r="W10" i="3"/>
  <c r="AA28" i="3" s="1"/>
  <c r="W9" i="3"/>
  <c r="W8" i="3"/>
  <c r="W7" i="3"/>
  <c r="W6" i="3"/>
  <c r="W5" i="3"/>
  <c r="AJ46" i="3"/>
  <c r="F45" i="3"/>
  <c r="AJ42" i="3"/>
  <c r="AJ35" i="3"/>
  <c r="AJ21" i="3"/>
  <c r="AJ14" i="3"/>
  <c r="AG38" i="3"/>
  <c r="AG31" i="3"/>
  <c r="AG24" i="3"/>
  <c r="AA15" i="3"/>
  <c r="X38" i="3"/>
  <c r="U20" i="3"/>
  <c r="R41" i="3"/>
  <c r="O16" i="3"/>
  <c r="AD29" i="3" l="1"/>
  <c r="AD36" i="3"/>
  <c r="AA26" i="3"/>
  <c r="AD30" i="3"/>
  <c r="AD37" i="3"/>
  <c r="AA27" i="3"/>
  <c r="AD31" i="3"/>
  <c r="AD38" i="3"/>
  <c r="AD27" i="3"/>
  <c r="AD34" i="3"/>
  <c r="AD35" i="3"/>
  <c r="AD28" i="3"/>
  <c r="W11" i="3"/>
  <c r="AA37" i="3"/>
  <c r="AR50" i="3"/>
  <c r="AQ50" i="3"/>
  <c r="F12" i="4"/>
  <c r="E12" i="4"/>
  <c r="AD18" i="3" l="1"/>
  <c r="AA42" i="3"/>
  <c r="AA35" i="3"/>
  <c r="L18" i="3"/>
  <c r="I20" i="3"/>
  <c r="F23" i="3"/>
  <c r="C39" i="3"/>
  <c r="AD25" i="3"/>
  <c r="U40" i="3"/>
  <c r="U26" i="3"/>
  <c r="R26" i="3"/>
  <c r="O36" i="3"/>
  <c r="L32" i="3"/>
  <c r="I41" i="3"/>
  <c r="AD39" i="3"/>
  <c r="AD32" i="3"/>
  <c r="R19" i="3"/>
  <c r="O29" i="3"/>
  <c r="L25" i="3"/>
  <c r="X30" i="3"/>
  <c r="X23" i="3"/>
  <c r="F16" i="3"/>
  <c r="AG16" i="3"/>
  <c r="I27" i="3"/>
  <c r="X16" i="3"/>
  <c r="C18" i="3"/>
  <c r="F30" i="3"/>
  <c r="C32" i="3"/>
  <c r="C25" i="3"/>
  <c r="U33" i="3"/>
  <c r="R33" i="3"/>
  <c r="O43" i="3"/>
  <c r="O22" i="3"/>
  <c r="I34" i="3"/>
  <c r="AA31" i="3"/>
  <c r="C24" i="3"/>
  <c r="O26" i="3" l="1"/>
  <c r="C22" i="3"/>
  <c r="L22" i="3"/>
  <c r="AA17" i="3"/>
  <c r="AD42" i="3"/>
  <c r="C14" i="3"/>
  <c r="AA38" i="3"/>
  <c r="AA24" i="3"/>
  <c r="U43" i="3"/>
  <c r="I16" i="3"/>
  <c r="F26" i="3"/>
  <c r="F19" i="3"/>
  <c r="C35" i="3"/>
  <c r="C28" i="3"/>
  <c r="C21" i="3"/>
  <c r="R15" i="3"/>
  <c r="O25" i="3"/>
  <c r="L28" i="3"/>
  <c r="I30" i="3"/>
  <c r="AD21" i="3"/>
  <c r="U36" i="3"/>
  <c r="U29" i="3"/>
  <c r="U22" i="3"/>
  <c r="R29" i="3"/>
  <c r="R22" i="3"/>
  <c r="O39" i="3"/>
  <c r="O32" i="3"/>
  <c r="O18" i="3"/>
  <c r="L21" i="3"/>
  <c r="I37" i="3"/>
  <c r="X26" i="3"/>
  <c r="X19" i="3"/>
  <c r="C42" i="3"/>
  <c r="I23" i="3"/>
  <c r="AD14" i="3"/>
  <c r="L14" i="3"/>
  <c r="AD17" i="3"/>
  <c r="AA41" i="3"/>
  <c r="AA34" i="3"/>
  <c r="AD24" i="3"/>
  <c r="U39" i="3"/>
  <c r="U32" i="3"/>
  <c r="U25" i="3"/>
  <c r="R32" i="3"/>
  <c r="R25" i="3"/>
  <c r="R18" i="3"/>
  <c r="O42" i="3"/>
  <c r="O35" i="3"/>
  <c r="O28" i="3"/>
  <c r="L31" i="3"/>
  <c r="I33" i="3"/>
  <c r="X29" i="3"/>
  <c r="F15" i="3"/>
  <c r="I26" i="3"/>
  <c r="AG15" i="3"/>
  <c r="X15" i="3"/>
  <c r="C17" i="3"/>
  <c r="L17" i="3"/>
  <c r="I19" i="3"/>
  <c r="F29" i="3"/>
  <c r="F22" i="3"/>
  <c r="C38" i="3"/>
  <c r="C31" i="3"/>
  <c r="O21" i="3"/>
  <c r="L24" i="3"/>
  <c r="I40" i="3"/>
  <c r="X22" i="3"/>
  <c r="I15" i="3"/>
  <c r="F18" i="3"/>
  <c r="C34" i="3"/>
  <c r="AD41" i="3"/>
  <c r="AD20" i="3"/>
  <c r="AA44" i="3"/>
  <c r="U35" i="3"/>
  <c r="U28" i="3"/>
  <c r="U21" i="3"/>
  <c r="R28" i="3"/>
  <c r="R21" i="3"/>
  <c r="R14" i="3"/>
  <c r="O38" i="3"/>
  <c r="O31" i="3"/>
  <c r="O24" i="3"/>
  <c r="O17" i="3"/>
  <c r="L27" i="3"/>
  <c r="L20" i="3"/>
  <c r="I43" i="3"/>
  <c r="I36" i="3"/>
  <c r="I29" i="3"/>
  <c r="C20" i="3"/>
  <c r="AA16" i="3"/>
  <c r="X25" i="3"/>
  <c r="X18" i="3"/>
  <c r="AA23" i="3"/>
  <c r="I22" i="3"/>
  <c r="F25" i="3"/>
  <c r="C41" i="3"/>
  <c r="C27" i="3"/>
  <c r="AG14" i="3"/>
  <c r="AD23" i="3"/>
  <c r="U31" i="3"/>
  <c r="O41" i="3"/>
  <c r="X28" i="3"/>
  <c r="X21" i="3"/>
  <c r="X14" i="3"/>
  <c r="C16" i="3"/>
  <c r="AD16" i="3"/>
  <c r="AA40" i="3"/>
  <c r="AA33" i="3"/>
  <c r="L16" i="3"/>
  <c r="I18" i="3"/>
  <c r="F28" i="3"/>
  <c r="F21" i="3"/>
  <c r="F14" i="3"/>
  <c r="C37" i="3"/>
  <c r="C30" i="3"/>
  <c r="C23" i="3"/>
  <c r="U38" i="3"/>
  <c r="U24" i="3"/>
  <c r="R31" i="3"/>
  <c r="R24" i="3"/>
  <c r="R17" i="3"/>
  <c r="O34" i="3"/>
  <c r="O27" i="3"/>
  <c r="O20" i="3"/>
  <c r="L30" i="3"/>
  <c r="L23" i="3"/>
  <c r="I39" i="3"/>
  <c r="I32" i="3"/>
  <c r="I25" i="3"/>
  <c r="X20" i="3"/>
  <c r="AA18" i="3"/>
  <c r="AD43" i="3"/>
  <c r="U44" i="3"/>
  <c r="C15" i="3"/>
  <c r="L15" i="3"/>
  <c r="F27" i="3"/>
  <c r="C29" i="3"/>
  <c r="AD15" i="3"/>
  <c r="AA39" i="3"/>
  <c r="AA32" i="3"/>
  <c r="AA25" i="3"/>
  <c r="I17" i="3"/>
  <c r="F20" i="3"/>
  <c r="C36" i="3"/>
  <c r="AD22" i="3"/>
  <c r="U37" i="3"/>
  <c r="U30" i="3"/>
  <c r="U23" i="3"/>
  <c r="R30" i="3"/>
  <c r="R23" i="3"/>
  <c r="R16" i="3"/>
  <c r="O40" i="3"/>
  <c r="O33" i="3"/>
  <c r="O19" i="3"/>
  <c r="L29" i="3"/>
  <c r="I38" i="3"/>
  <c r="I31" i="3"/>
  <c r="X27" i="3"/>
  <c r="C43" i="3"/>
  <c r="AL9" i="3"/>
  <c r="AL48" i="3" s="1"/>
  <c r="AL7" i="3"/>
  <c r="AA36" i="3" l="1"/>
  <c r="AG46" i="3"/>
  <c r="O46" i="3"/>
  <c r="U46" i="3"/>
  <c r="AA29" i="3"/>
  <c r="X46" i="3"/>
  <c r="AA43" i="3"/>
  <c r="AD46" i="3"/>
  <c r="AA22" i="3"/>
  <c r="AA46" i="3"/>
  <c r="AP49" i="3"/>
  <c r="C46" i="3"/>
  <c r="F46" i="3"/>
  <c r="L46" i="3"/>
  <c r="R46" i="3"/>
  <c r="I46" i="3"/>
  <c r="I28" i="3"/>
  <c r="O37" i="3"/>
  <c r="U34" i="3"/>
  <c r="C19" i="3"/>
  <c r="F31" i="3"/>
  <c r="L33" i="3"/>
  <c r="R27" i="3"/>
  <c r="AD26" i="3"/>
  <c r="I21" i="3"/>
  <c r="C26" i="3"/>
  <c r="O23" i="3"/>
  <c r="R34" i="3"/>
  <c r="AD33" i="3"/>
  <c r="I35" i="3"/>
  <c r="O30" i="3"/>
  <c r="U27" i="3"/>
  <c r="AD40" i="3"/>
  <c r="C33" i="3"/>
  <c r="X24" i="3"/>
  <c r="L19" i="3"/>
  <c r="O44" i="3"/>
  <c r="U41" i="3"/>
  <c r="C40" i="3"/>
  <c r="I42" i="3"/>
  <c r="AG17" i="3"/>
  <c r="F17" i="3"/>
  <c r="X31" i="3"/>
  <c r="L26" i="3"/>
  <c r="R20" i="3"/>
  <c r="AD19" i="3"/>
  <c r="F24" i="3"/>
  <c r="X17" i="3"/>
  <c r="K2" i="3"/>
  <c r="W52" i="3" l="1"/>
  <c r="AL46" i="3"/>
  <c r="AL49" i="3" s="1"/>
  <c r="Q52" i="3"/>
  <c r="AP48" i="3"/>
  <c r="K52" i="3"/>
  <c r="E52" i="3"/>
  <c r="N52" i="3"/>
  <c r="H52" i="3"/>
  <c r="T52" i="3"/>
  <c r="B52" i="3"/>
  <c r="B56" i="4"/>
  <c r="AI52" i="3" l="1"/>
  <c r="AC52" i="3" l="1"/>
  <c r="AF52" i="3"/>
  <c r="Z52" i="3"/>
  <c r="AL52" i="3" l="1"/>
  <c r="AL53" i="3" s="1"/>
  <c r="AP52" i="3" s="1"/>
  <c r="AF54" i="3"/>
  <c r="AF53" i="3" s="1"/>
  <c r="AP51" i="3" s="1"/>
  <c r="AP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2"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8"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0"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2"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<sst xmlns="http://schemas.openxmlformats.org/spreadsheetml/2006/main" count="490" uniqueCount="98">
  <si>
    <t>MODE D'EMPLOI DU CALENDRIER 2026/2027</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</si>
  <si>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</si>
  <si>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</si>
  <si>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</si>
  <si>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</si>
  <si>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</si>
  <si>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</si>
  <si>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</si>
  <si>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2026/2027 de votre salarié sera reporté directement dans l'onglet "CALENDRIER".</t>
  </si>
  <si>
    <t>Pauses</t>
  </si>
  <si>
    <t>Accord sur le temps partiel</t>
  </si>
  <si>
    <t>Congés payés</t>
  </si>
  <si>
    <t>Convertisseur en centièmes :</t>
  </si>
  <si>
    <t>Minutes</t>
  </si>
  <si>
    <t>Centièmes</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</si>
  <si>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</si>
  <si>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</si>
  <si>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</si>
  <si>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</si>
  <si>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</si>
  <si>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</si>
  <si>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</si>
  <si>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</si>
  <si>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</si>
  <si>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</si>
  <si>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</si>
  <si>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</si>
  <si>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</si>
  <si>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</si>
  <si>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</si>
  <si>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</si>
  <si>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</si>
  <si>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</si>
  <si>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</si>
  <si>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</si>
  <si>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</si>
  <si>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</si>
  <si>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</si>
  <si>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</si>
  <si>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</si>
  <si>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M</t>
  </si>
  <si>
    <t>J</t>
  </si>
  <si>
    <t>D</t>
  </si>
  <si>
    <t>Toussaint</t>
  </si>
  <si>
    <t>V</t>
  </si>
  <si>
    <t>Jour de l'an</t>
  </si>
  <si>
    <t>L</t>
  </si>
  <si>
    <t>S</t>
  </si>
  <si>
    <t>Fête travail</t>
  </si>
  <si>
    <t>Me</t>
  </si>
  <si>
    <t>Ascension</t>
  </si>
  <si>
    <t>Victoire 1945</t>
  </si>
  <si>
    <t>Armistice</t>
  </si>
  <si>
    <t>Fête Nat.</t>
  </si>
  <si>
    <t>Assomption</t>
  </si>
  <si>
    <t>Pentecôte</t>
  </si>
  <si>
    <t>Noël</t>
  </si>
  <si>
    <t>Pâques</t>
  </si>
  <si>
    <t>TOTAL heures prévues</t>
  </si>
  <si>
    <t>Récap saisie planning</t>
  </si>
  <si>
    <t xml:space="preserve">Reliquat </t>
  </si>
  <si>
    <t>TOTAL heures réalisées</t>
  </si>
  <si>
    <t>Horaire hebdo</t>
  </si>
  <si>
    <t>Horaire journalier (classe)</t>
  </si>
  <si>
    <t>Le reliquat doit être à 0 (si différence positive, prévoir le paiement des heures)</t>
  </si>
  <si>
    <t>Horaire journalier (vacs)</t>
  </si>
  <si>
    <t>TOTAL CP</t>
  </si>
  <si>
    <t>CP Eté</t>
  </si>
  <si>
    <t>CP Année 26/27</t>
  </si>
  <si>
    <t>Positionnement CP</t>
  </si>
  <si>
    <t>Légende</t>
  </si>
  <si>
    <t xml:space="preserve">0 = jour ouvrable à 0 h </t>
  </si>
  <si>
    <t>A………………………………………………., le ……………………………..</t>
  </si>
  <si>
    <r>
      <t xml:space="preserve">CP = congés payés </t>
    </r>
    <r>
      <rPr>
        <i/>
        <sz val="11"/>
        <color rgb="FFFF0000"/>
        <rFont val="Calibri"/>
        <family val="2"/>
        <scheme val="minor"/>
      </rPr>
      <t/>
    </r>
  </si>
  <si>
    <t>Bon pour accord :</t>
  </si>
  <si>
    <t>Nombre 
de CP</t>
  </si>
  <si>
    <t>2. Renseigner dans l'onglet "CALENDRIER" la répartition hebdomadaire de votre salarié</t>
  </si>
  <si>
    <t>3. Compléter dans le calendrier le nombre d'heures effectuées réellement semaine par semaine</t>
  </si>
  <si>
    <t>4. Indiquer les congés payés</t>
  </si>
  <si>
    <t>5. Signatures</t>
  </si>
  <si>
    <t>1. Compléter les renseignements du salarié dans le tableau de calcul ci-dessous (cellules en jaune)</t>
  </si>
  <si>
    <r>
      <t xml:space="preserve">Attention, il faut penser à convertir les minutes en centièmes. Vous pouvez utiliser le convertisseur ci-dessous en renseignant la </t>
    </r>
    <r>
      <rPr>
        <b/>
        <sz val="10"/>
        <color theme="1"/>
        <rFont val="Verdana"/>
        <family val="2"/>
      </rPr>
      <t>cellule rose</t>
    </r>
    <r>
      <rPr>
        <sz val="10"/>
        <color theme="1"/>
        <rFont val="Verdana"/>
        <family val="2"/>
      </rPr>
      <t>.  //ex : si votre salarié commence à 8H30min, il faut renseigner 8,50 //</t>
    </r>
  </si>
  <si>
    <t>Pensez à retourner un exemplaire signé à l'UDOGEC 35.</t>
  </si>
  <si>
    <t>Pensez à "ENREGISTRER SOUS" ce document en indiquant le nom du salarié et en choisissant le chemin sur votre ordinateur</t>
  </si>
  <si>
    <r>
      <t>a) Prévoir une seule interruption d'activité par jour, ne pouvant être d'une durée supérieure à 2 heures (tous les salariés à temps partiel)
b) Regrouper le temps de travail par demi-journées dans la limite de 6 par semaine (les salariés dont la durée du travail est inférieure
Les salariés dont la durée du travail annualisée est inférieure à la durée minimale de travail fixée par l'article L.3123-27 (</t>
    </r>
    <r>
      <rPr>
        <b/>
        <sz val="10"/>
        <color theme="1"/>
        <rFont val="Verdana"/>
        <family val="2"/>
      </rPr>
      <t>soit 24 heures hebdomadaires de moyenne</t>
    </r>
    <r>
      <rPr>
        <sz val="10"/>
        <color theme="1"/>
        <rFont val="Verdana"/>
        <family val="2"/>
      </rPr>
      <t xml:space="preserve">) bénéficient de 4 semaines à 0 h par an. </t>
    </r>
    <r>
      <rPr>
        <b/>
        <sz val="10"/>
        <color theme="1"/>
        <rFont val="Verdana"/>
        <family val="2"/>
      </rPr>
      <t>Deux de ces semaines devront être accolées aux congés payés pris pendant la période de fermeture estivale de l'établissement</t>
    </r>
    <r>
      <rPr>
        <sz val="10"/>
        <color theme="1"/>
        <rFont val="Verdana"/>
        <family val="2"/>
      </rPr>
      <t>.
La durée hebdomadaire moyenne est précisée dans l'article "CONGES PAYES" des contrats et avenants des salariés.</t>
    </r>
  </si>
  <si>
    <r>
      <t>Les pauses à l'intérieur de l'établissement sont fixées par l'employeur.
La pause d'une durée inférieure ou égale à 10 minutes est considérée comme temps de travail effectif pour le calcul de la rémunération.
Toute période de travail d'au moins 6 heures</t>
    </r>
    <r>
      <rPr>
        <b/>
        <sz val="10"/>
        <color theme="1"/>
        <rFont val="Verdana"/>
        <family val="2"/>
      </rPr>
      <t xml:space="preserve"> incluant un moment de repas</t>
    </r>
    <r>
      <rPr>
        <sz val="10"/>
        <color theme="1"/>
        <rFont val="Verdana"/>
        <family val="2"/>
      </rPr>
      <t xml:space="preserve"> doit être interrompue, sauf accord écrit entre le salarié et l'employeur, par une pause de trois-quarts d'heure au moins permettant de prendre ce repas.
Les personnels participant à la prise du repas des élèves de maternelle dans le cadre de leur mission éducative bénéficient quant à eux d'une demi-heure pour prendre leur repas. Dans ce cas, cette pause est considérée comme temps de travail effectif. </t>
    </r>
    <r>
      <rPr>
        <b/>
        <sz val="10"/>
        <color theme="1"/>
        <rFont val="Verdana"/>
        <family val="2"/>
      </rPr>
      <t>Cette pause est rémunérée seulement et seulement si l'interruption d'activité est de 30 minutes</t>
    </r>
    <r>
      <rPr>
        <sz val="10"/>
        <color theme="1"/>
        <rFont val="Verdana"/>
        <family val="2"/>
      </rPr>
      <t>.</t>
    </r>
  </si>
  <si>
    <r>
      <t xml:space="preserve">Prévoir </t>
    </r>
    <r>
      <rPr>
        <b/>
        <sz val="10"/>
        <color theme="1"/>
        <rFont val="Verdana"/>
        <family val="2"/>
      </rPr>
      <t>4 semaines consécutives de congés payés</t>
    </r>
    <r>
      <rPr>
        <sz val="10"/>
        <color theme="1"/>
        <rFont val="Verdana"/>
        <family val="2"/>
      </rPr>
      <t xml:space="preserve"> pendant les vacances scolaires d'été  
(Pour rappel : les CP doivent débuter par un jour habituellement travaillé et ne doivent pas dépasser 24 jours l'été)</t>
    </r>
  </si>
  <si>
    <r>
      <t xml:space="preserve">Commencer par positionner les CP sur les vacances d'été (4 semaines consécutives : 23 ou 24 jours de CP maximum, sauf accord entre les parties). Positionner ensuite les CP en remontant dans le temps : vacances de Printemps, vacances d'Hiver, vacances de Noël puis vacances de la Toussaint.
Pour les périodes non travaillées qui ne sont pas des congés payés, indiquer </t>
    </r>
    <r>
      <rPr>
        <b/>
        <sz val="10"/>
        <rFont val="Verdana"/>
        <family val="2"/>
      </rPr>
      <t>0h</t>
    </r>
    <r>
      <rPr>
        <sz val="10"/>
        <rFont val="Verdana"/>
        <family val="2"/>
      </rPr>
      <t xml:space="preserve">
Les congés payés se calculent en </t>
    </r>
    <r>
      <rPr>
        <b/>
        <sz val="10"/>
        <rFont val="Verdana"/>
        <family val="2"/>
      </rPr>
      <t>jours ouvrables</t>
    </r>
    <r>
      <rPr>
        <sz val="10"/>
        <rFont val="Verdana"/>
        <family val="2"/>
      </rPr>
      <t xml:space="preserve"> (6 jours/semaine). Seuls les dimanches et les jours fériés ne sont pas des jours ouvrables.
Le 1er jour à décompter est le 1er jour qui aurait été normalement travaillé si le salarié n'était pas parti en congés // ex : si le salarié ne travaille pas le mercredi, il faut entamer la période de CP le jeudi //
Si le nombre de congés n'est pas correct, il y aura un message "</t>
    </r>
    <r>
      <rPr>
        <b/>
        <sz val="10"/>
        <rFont val="Verdana"/>
        <family val="2"/>
      </rPr>
      <t>ERREUR</t>
    </r>
    <r>
      <rPr>
        <sz val="10"/>
        <rFont val="Verdana"/>
        <family val="2"/>
      </rPr>
      <t>". Il faudra donc l'ajuster afin de totaliser le nombre exact (cf tableau de calcul, le nombre de CP est indiqué).</t>
    </r>
  </si>
  <si>
    <t xml:space="preserve">Le reliquat d'heures est indiqué dans la cellule "différence". 
* Si le nombre est négatif, il faut prévoir du travail pendant les vacances. 
* Si le nombre est positif, il faut prévoir le paiement des heures. </t>
  </si>
  <si>
    <t>Vérifier que chaque prériode de CP
débute par un jour habituellement travaillé</t>
  </si>
  <si>
    <t>Salarié</t>
  </si>
  <si>
    <t>Employeur</t>
  </si>
  <si>
    <t>ATTENTION : PRENDRE CONNAISSANCE DES PARTICULARITES CI-DESSOUS 
AVANT DE COMMENCER LE CALENDRIER</t>
  </si>
  <si>
    <t>Annexe au contrat de travail de  :</t>
  </si>
  <si>
    <t>Calendrier 2026/2027</t>
  </si>
  <si>
    <t>1ère séquence de travail</t>
  </si>
  <si>
    <t>2ème séquence de travail</t>
  </si>
  <si>
    <t>3ème séquence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</si>
</sst>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b/>
      <u/>
      <sz val="11"/>
      <color rgb="FFFF0000"/>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b/>
      <sz val="12"/>
      <color rgb="FFFF0000"/>
      <name val="Calibri"/>
      <family val="2"/>
    </font>
    <font>
      <sz val="9"/>
      <color indexed="81"/>
      <name val="Calibri"/>
      <family val="2"/>
    </font>
    <font>
      <sz val="12"/>
      <name val="Calibri"/>
      <family val="2"/>
      <scheme val="minor"/>
    </font>
    <font>
      <b/>
      <sz val="12"/>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sz val="11"/>
      <color theme="1"/>
      <name val="Verdana"/>
      <family val="2"/>
    </font>
    <font>
      <sz val="11"/>
      <name val="Verdana"/>
      <family val="2"/>
    </font>
    <font>
      <sz val="9"/>
      <color theme="1"/>
      <name val="Verdana"/>
      <family val="2"/>
    </font>
    <font>
      <b/>
      <sz val="10"/>
      <color rgb="FFFF0000"/>
      <name val="Verdana"/>
      <family val="2"/>
    </font>
    <font>
      <b/>
      <sz val="9"/>
      <name val="Verdana"/>
      <family val="2"/>
    </font>
    <font>
      <b/>
      <sz val="8"/>
      <name val="Verdana"/>
      <family val="2"/>
    </font>
    <font>
      <sz val="9"/>
      <name val="Verdana"/>
      <family val="2"/>
    </font>
    <font>
      <b/>
      <sz val="10"/>
      <name val="Verdana"/>
      <family val="2"/>
    </font>
    <font>
      <i/>
      <u/>
      <sz val="11"/>
      <name val="Verdana"/>
      <family val="2"/>
    </font>
    <font>
      <sz val="8"/>
      <name val="Verdana"/>
      <family val="2"/>
    </font>
    <font>
      <sz val="10"/>
      <name val="Verdana"/>
      <family val="2"/>
    </font>
    <font>
      <b/>
      <sz val="9"/>
      <color rgb="FF002060"/>
      <name val="Verdana"/>
      <family val="2"/>
    </font>
    <font>
      <b/>
      <sz val="10"/>
      <color rgb="FF002060"/>
      <name val="Verdana"/>
      <family val="2"/>
    </font>
    <font>
      <b/>
      <sz val="11"/>
      <color rgb="FF002060"/>
      <name val="Verdana"/>
      <family val="2"/>
    </font>
    <font>
      <b/>
      <sz val="10"/>
      <color rgb="FFE72364"/>
      <name val="Verdana"/>
      <family val="2"/>
    </font>
    <font>
      <sz val="10"/>
      <color rgb="FFE72364"/>
      <name val="Verdana"/>
      <family val="2"/>
    </font>
    <font>
      <sz val="11"/>
      <color theme="0"/>
      <name val="Verdana"/>
      <family val="2"/>
    </font>
    <font>
      <b/>
      <i/>
      <sz val="9"/>
      <color theme="1"/>
      <name val="Verdana"/>
      <family val="2"/>
    </font>
    <font>
      <b/>
      <sz val="10"/>
      <color rgb="FF002060"/>
      <name val="Calibri"/>
      <family val="2"/>
      <scheme val="minor"/>
    </font>
    <font>
      <b/>
      <sz val="14"/>
      <color rgb="FFE72364"/>
      <name val="Verdana"/>
      <family val="2"/>
    </font>
    <font>
      <b/>
      <sz val="11"/>
      <color theme="0"/>
      <name val="Verdana"/>
      <family val="2"/>
    </font>
    <font>
      <sz val="11"/>
      <color rgb="FF002060"/>
      <name val="Verdana"/>
      <family val="2"/>
    </font>
    <font>
      <i/>
      <sz val="9"/>
      <color theme="1"/>
      <name val="Verdana"/>
      <family val="2"/>
    </font>
    <font>
      <sz val="10"/>
      <color theme="1"/>
      <name val="Verdana"/>
      <family val="2"/>
    </font>
    <font>
      <b/>
      <u/>
      <sz val="10"/>
      <color theme="1"/>
      <name val="Verdana"/>
      <family val="2"/>
    </font>
    <font>
      <b/>
      <sz val="10"/>
      <color theme="1"/>
      <name val="Verdana"/>
      <family val="2"/>
    </font>
    <font>
      <b/>
      <sz val="18"/>
      <color rgb="FF002060"/>
      <name val="Verdana"/>
      <family val="2"/>
    </font>
    <font>
      <u/>
      <sz val="10"/>
      <color rgb="FF002060"/>
      <name val="Verdana"/>
      <family val="2"/>
    </font>
    <font>
      <sz val="10"/>
      <color theme="1"/>
      <name val="Calibri"/>
      <family val="2"/>
      <scheme val="minor"/>
    </font>
    <font>
      <i/>
      <sz val="10"/>
      <color rgb="FF002060"/>
      <name val="Verdana"/>
      <family val="2"/>
    </font>
    <font>
      <b/>
      <sz val="11"/>
      <color rgb="FFE72364"/>
      <name val="Verdana"/>
      <family val="2"/>
    </font>
    <font>
      <sz val="10"/>
      <color rgb="FF002060"/>
      <name val="Verdana"/>
      <family val="2"/>
    </font>
    <font>
      <b/>
      <sz val="14"/>
      <color rgb="FFE72364"/>
      <name val="Ubuntu"/>
      <family val="2"/>
    </font>
    <font>
      <i/>
      <sz val="10"/>
      <color theme="1"/>
      <name val="Verdana"/>
      <family val="2"/>
    </font>
    <font>
      <b/>
      <sz val="12"/>
      <color rgb="FFE72364"/>
      <name val="Verdana"/>
      <family val="2"/>
    </font>
    <font>
      <i/>
      <sz val="9"/>
      <color rgb="FF002060"/>
      <name val="Verdana Pro"/>
      <family val="2"/>
    </font>
    <font>
      <i/>
      <sz val="9"/>
      <color rgb="FF002060"/>
      <name val="Verdana"/>
      <family val="2"/>
    </font>
    <font>
      <sz val="8"/>
      <color theme="1"/>
      <name val="Verdana"/>
      <family val="2"/>
    </font>
    <font>
      <sz val="11"/>
      <color rgb="FFE72364"/>
      <name val="Verdana"/>
      <family val="2"/>
    </font>
    <font>
      <sz val="11"/>
      <color rgb="FFFF0000"/>
      <name val="Verdana"/>
      <family val="2"/>
    </font>
    <font>
      <sz val="10"/>
      <color rgb="FFFF0000"/>
      <name val="Calibri"/>
      <family val="2"/>
      <scheme val="minor"/>
    </font>
    <font>
      <sz val="9"/>
      <color rgb="FF002060"/>
      <name val="Ubuntu"/>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002060"/>
        <bgColor indexed="64"/>
      </patternFill>
    </fill>
    <fill>
      <patternFill patternType="solid">
        <fgColor rgb="FFE72364"/>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72364"/>
      </left>
      <right/>
      <top/>
      <bottom/>
      <diagonal/>
    </border>
    <border>
      <left style="thin">
        <color rgb="FFE72364"/>
      </left>
      <right/>
      <top style="thin">
        <color rgb="FFE72364"/>
      </top>
      <bottom style="thin">
        <color rgb="FFE72364"/>
      </bottom>
      <diagonal/>
    </border>
    <border>
      <left/>
      <right/>
      <top style="thin">
        <color rgb="FFE72364"/>
      </top>
      <bottom/>
      <diagonal/>
    </border>
    <border>
      <left style="thin">
        <color rgb="FFE72364"/>
      </left>
      <right/>
      <top style="thin">
        <color rgb="FFE72364"/>
      </top>
      <bottom/>
      <diagonal/>
    </border>
  </borders>
  <cellStyleXfs count="1">
    <xf numFmtId="0" fontId="0" fillId="0" borderId="0"/>
  </cellStyleXfs>
  <cellXfs count="241">
    <xf numFmtId="0" fontId="0" fillId="0" borderId="0" xfId="0"/>
    <xf numFmtId="0" fontId="0" fillId="0" borderId="0" xfId="0" applyAlignment="1">
      <alignment horizontal="center"/>
    </xf>
    <xf numFmtId="0" fontId="5" fillId="0" borderId="0" xfId="0" applyFont="1" applyAlignment="1">
      <alignment horizontal="center"/>
    </xf>
    <xf numFmtId="0" fontId="8" fillId="0" borderId="0" xfId="0" applyFont="1"/>
    <xf numFmtId="0" fontId="10" fillId="0" borderId="0" xfId="0" applyFont="1"/>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 fillId="0" borderId="0" xfId="0" applyFont="1" applyAlignment="1">
      <alignment horizontal="center"/>
    </xf>
    <xf numFmtId="0" fontId="1" fillId="0" borderId="0" xfId="0" applyFont="1"/>
    <xf numFmtId="0" fontId="6" fillId="3" borderId="0" xfId="0" applyFont="1" applyFill="1" applyAlignment="1">
      <alignment horizontal="center"/>
    </xf>
    <xf numFmtId="0" fontId="12" fillId="3" borderId="0" xfId="0" applyFont="1" applyFill="1"/>
    <xf numFmtId="0" fontId="12" fillId="3" borderId="0" xfId="0" applyFont="1" applyFill="1" applyAlignment="1">
      <alignment horizontal="center"/>
    </xf>
    <xf numFmtId="0" fontId="6" fillId="3" borderId="0" xfId="0" applyFont="1" applyFill="1" applyAlignment="1" applyProtection="1">
      <alignment horizontal="center"/>
      <protection locked="0"/>
    </xf>
    <xf numFmtId="0" fontId="17" fillId="3" borderId="0" xfId="0" applyFont="1" applyFill="1" applyAlignment="1">
      <alignment horizontal="center"/>
    </xf>
    <xf numFmtId="0" fontId="0" fillId="0" borderId="0" xfId="0" applyAlignment="1">
      <alignment wrapText="1"/>
    </xf>
    <xf numFmtId="0" fontId="0" fillId="7" borderId="10" xfId="0" applyFill="1" applyBorder="1"/>
    <xf numFmtId="0" fontId="0" fillId="7" borderId="11" xfId="0" applyFill="1" applyBorder="1"/>
    <xf numFmtId="0" fontId="0" fillId="0" borderId="0" xfId="0" applyProtection="1">
      <protection locked="0"/>
    </xf>
    <xf numFmtId="0" fontId="23" fillId="3" borderId="0" xfId="0" applyFont="1" applyFill="1" applyProtection="1">
      <protection locked="0"/>
    </xf>
    <xf numFmtId="0" fontId="21" fillId="0" borderId="0" xfId="0" applyFont="1" applyProtection="1">
      <protection locked="0"/>
    </xf>
    <xf numFmtId="0" fontId="22" fillId="3" borderId="0" xfId="0" applyFont="1" applyFill="1" applyProtection="1">
      <protection locked="0"/>
    </xf>
    <xf numFmtId="0" fontId="11" fillId="0" borderId="0" xfId="0" applyFont="1" applyProtection="1">
      <protection locked="0"/>
    </xf>
    <xf numFmtId="0" fontId="11" fillId="2" borderId="0" xfId="0" applyFont="1" applyFill="1" applyAlignment="1" applyProtection="1">
      <alignment horizontal="left"/>
      <protection locked="0"/>
    </xf>
    <xf numFmtId="0" fontId="30" fillId="0" borderId="0" xfId="0" applyFont="1" applyAlignment="1" applyProtection="1">
      <alignment vertical="center"/>
      <protection locked="0"/>
    </xf>
    <xf numFmtId="0" fontId="28" fillId="0" borderId="0" xfId="0" applyFont="1" applyAlignment="1" applyProtection="1">
      <alignment vertical="center"/>
      <protection locked="0"/>
    </xf>
    <xf numFmtId="0" fontId="21"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7" fillId="0" borderId="0" xfId="0" applyFont="1" applyAlignment="1" applyProtection="1">
      <alignment vertical="center"/>
      <protection locked="0"/>
    </xf>
    <xf numFmtId="2" fontId="27" fillId="0" borderId="0" xfId="0" applyNumberFormat="1" applyFont="1" applyAlignment="1" applyProtection="1">
      <alignment horizontal="center" vertical="center"/>
      <protection locked="0"/>
    </xf>
    <xf numFmtId="0" fontId="26" fillId="0" borderId="0" xfId="0" applyFont="1" applyProtection="1">
      <protection locked="0"/>
    </xf>
    <xf numFmtId="0" fontId="6" fillId="0" borderId="0" xfId="0" applyFont="1" applyProtection="1">
      <protection locked="0"/>
    </xf>
    <xf numFmtId="0" fontId="31" fillId="0" borderId="0" xfId="0" applyFont="1" applyAlignment="1" applyProtection="1">
      <alignment vertical="center"/>
      <protection locked="0"/>
    </xf>
    <xf numFmtId="2" fontId="32" fillId="0" borderId="0" xfId="0" applyNumberFormat="1" applyFont="1" applyProtection="1">
      <protection locked="0"/>
    </xf>
    <xf numFmtId="49" fontId="33" fillId="0" borderId="0" xfId="0" applyNumberFormat="1" applyFont="1" applyAlignment="1" applyProtection="1">
      <alignment vertical="center"/>
      <protection locked="0"/>
    </xf>
    <xf numFmtId="2" fontId="25" fillId="3" borderId="0" xfId="0" applyNumberFormat="1"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19" fillId="2" borderId="0" xfId="0" applyFont="1" applyFill="1" applyAlignment="1" applyProtection="1">
      <alignment horizontal="center"/>
      <protection locked="0"/>
    </xf>
    <xf numFmtId="0" fontId="19" fillId="2" borderId="0" xfId="0" applyFont="1" applyFill="1" applyProtection="1">
      <protection locked="0"/>
    </xf>
    <xf numFmtId="0" fontId="20" fillId="2" borderId="0" xfId="0" applyFont="1" applyFill="1" applyAlignment="1" applyProtection="1">
      <alignment horizontal="left"/>
      <protection locked="0"/>
    </xf>
    <xf numFmtId="2" fontId="29" fillId="0" borderId="0" xfId="0" applyNumberFormat="1" applyFont="1" applyProtection="1">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3" fillId="0" borderId="0" xfId="0" applyFont="1" applyProtection="1">
      <protection locked="0"/>
    </xf>
    <xf numFmtId="0" fontId="13" fillId="3" borderId="0" xfId="0" applyFont="1" applyFill="1" applyAlignment="1" applyProtection="1">
      <alignment horizontal="center"/>
      <protection locked="0"/>
    </xf>
    <xf numFmtId="0" fontId="14" fillId="3" borderId="0" xfId="0" applyFont="1" applyFill="1" applyAlignment="1" applyProtection="1">
      <alignment horizontal="center"/>
      <protection locked="0"/>
    </xf>
    <xf numFmtId="14" fontId="14"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6" fillId="3" borderId="0" xfId="0" applyNumberFormat="1" applyFont="1" applyFill="1" applyAlignment="1" applyProtection="1">
      <alignment horizontal="center"/>
      <protection locked="0"/>
    </xf>
    <xf numFmtId="0" fontId="6" fillId="9" borderId="1" xfId="0" applyFont="1" applyFill="1" applyBorder="1" applyProtection="1">
      <protection locked="0"/>
    </xf>
    <xf numFmtId="0" fontId="6" fillId="9" borderId="0" xfId="0" applyFont="1" applyFill="1" applyProtection="1">
      <protection locked="0"/>
    </xf>
    <xf numFmtId="0" fontId="15" fillId="6" borderId="1" xfId="0" applyFont="1" applyFill="1" applyBorder="1" applyProtection="1">
      <protection locked="0"/>
    </xf>
    <xf numFmtId="0" fontId="2" fillId="0" borderId="0" xfId="0" applyFont="1" applyProtection="1">
      <protection locked="0"/>
    </xf>
    <xf numFmtId="2" fontId="24" fillId="0" borderId="0" xfId="0" applyNumberFormat="1" applyFont="1" applyAlignment="1" applyProtection="1">
      <alignment horizontal="center"/>
      <protection locked="0"/>
    </xf>
    <xf numFmtId="0" fontId="28" fillId="0" borderId="0" xfId="0" applyFont="1" applyProtection="1">
      <protection locked="0"/>
    </xf>
    <xf numFmtId="0" fontId="24" fillId="0" borderId="0" xfId="0" applyFont="1" applyAlignment="1" applyProtection="1">
      <alignment horizontal="center"/>
      <protection locked="0"/>
    </xf>
    <xf numFmtId="0" fontId="22" fillId="3" borderId="0" xfId="0" applyFont="1" applyFill="1" applyAlignment="1" applyProtection="1">
      <alignment horizontal="center"/>
      <protection locked="0"/>
    </xf>
    <xf numFmtId="2" fontId="6" fillId="10" borderId="0" xfId="0" applyNumberFormat="1" applyFont="1" applyFill="1" applyAlignment="1" applyProtection="1">
      <alignment horizontal="center"/>
      <protection locked="0"/>
    </xf>
    <xf numFmtId="0" fontId="21" fillId="3" borderId="0" xfId="0" applyFont="1" applyFill="1" applyProtection="1">
      <protection locked="0"/>
    </xf>
    <xf numFmtId="0" fontId="6" fillId="3" borderId="0" xfId="0" applyFont="1" applyFill="1"/>
    <xf numFmtId="0" fontId="6" fillId="3" borderId="1" xfId="0" applyFont="1" applyFill="1" applyBorder="1"/>
    <xf numFmtId="0" fontId="6" fillId="8" borderId="1" xfId="0" applyFont="1" applyFill="1" applyBorder="1"/>
    <xf numFmtId="0" fontId="15" fillId="6" borderId="1" xfId="0" applyFont="1" applyFill="1" applyBorder="1"/>
    <xf numFmtId="0" fontId="15" fillId="6" borderId="0" xfId="0" applyFont="1" applyFill="1"/>
    <xf numFmtId="0" fontId="6" fillId="9" borderId="0" xfId="0" applyFont="1" applyFill="1"/>
    <xf numFmtId="0" fontId="6" fillId="9" borderId="1" xfId="0" applyFont="1" applyFill="1" applyBorder="1"/>
    <xf numFmtId="0" fontId="6" fillId="10" borderId="0" xfId="0" applyFont="1" applyFill="1"/>
    <xf numFmtId="2" fontId="4" fillId="3" borderId="1" xfId="0" applyNumberFormat="1" applyFont="1" applyFill="1" applyBorder="1" applyAlignment="1">
      <alignment horizontal="center"/>
    </xf>
    <xf numFmtId="2" fontId="4" fillId="9" borderId="1" xfId="0" applyNumberFormat="1" applyFont="1" applyFill="1" applyBorder="1" applyAlignment="1">
      <alignment horizontal="center"/>
    </xf>
    <xf numFmtId="2" fontId="4" fillId="0" borderId="0" xfId="0" applyNumberFormat="1" applyFont="1" applyAlignment="1">
      <alignment horizontal="center"/>
    </xf>
    <xf numFmtId="2" fontId="21" fillId="3" borderId="0" xfId="0" applyNumberFormat="1" applyFont="1" applyFill="1" applyAlignment="1" applyProtection="1">
      <alignment horizontal="center"/>
      <protection locked="0"/>
    </xf>
    <xf numFmtId="2" fontId="6" fillId="9" borderId="0" xfId="0" applyNumberFormat="1" applyFont="1" applyFill="1" applyAlignment="1" applyProtection="1">
      <alignment horizontal="center"/>
      <protection locked="0"/>
    </xf>
    <xf numFmtId="2" fontId="0" fillId="9" borderId="0" xfId="0" applyNumberFormat="1" applyFill="1" applyAlignment="1" applyProtection="1">
      <alignment horizontal="center"/>
      <protection locked="0"/>
    </xf>
    <xf numFmtId="2" fontId="16" fillId="0" borderId="0" xfId="0" applyNumberFormat="1" applyFont="1" applyProtection="1">
      <protection locked="0"/>
    </xf>
    <xf numFmtId="2" fontId="15" fillId="6" borderId="0" xfId="0" applyNumberFormat="1" applyFont="1" applyFill="1" applyAlignment="1">
      <alignment horizontal="center"/>
    </xf>
    <xf numFmtId="0" fontId="22" fillId="3" borderId="0" xfId="0" applyFont="1" applyFill="1"/>
    <xf numFmtId="0" fontId="21" fillId="0" borderId="0" xfId="0" applyFont="1"/>
    <xf numFmtId="0" fontId="11" fillId="0" borderId="0" xfId="0" applyFont="1"/>
    <xf numFmtId="0" fontId="11" fillId="2" borderId="0" xfId="0" applyFont="1" applyFill="1" applyAlignment="1">
      <alignment horizontal="left"/>
    </xf>
    <xf numFmtId="2" fontId="22" fillId="3" borderId="0" xfId="0" applyNumberFormat="1" applyFont="1" applyFill="1"/>
    <xf numFmtId="0" fontId="22" fillId="3" borderId="0" xfId="0" applyFont="1" applyFill="1" applyAlignment="1">
      <alignment horizontal="center"/>
    </xf>
    <xf numFmtId="0" fontId="36" fillId="0" borderId="0" xfId="0" applyFont="1"/>
    <xf numFmtId="0" fontId="43" fillId="0" borderId="0" xfId="0" applyFont="1" applyAlignment="1" applyProtection="1">
      <alignment vertical="center"/>
      <protection locked="0"/>
    </xf>
    <xf numFmtId="0" fontId="44" fillId="0" borderId="0" xfId="0" applyFont="1" applyAlignment="1" applyProtection="1">
      <alignment vertical="center"/>
      <protection locked="0"/>
    </xf>
    <xf numFmtId="0" fontId="45"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2" fillId="0" borderId="0" xfId="0" applyFont="1" applyAlignment="1" applyProtection="1">
      <alignment vertical="center"/>
      <protection locked="0"/>
    </xf>
    <xf numFmtId="2" fontId="42" fillId="0" borderId="0" xfId="0" applyNumberFormat="1" applyFont="1" applyAlignment="1" applyProtection="1">
      <alignment horizontal="center" vertical="center"/>
      <protection locked="0"/>
    </xf>
    <xf numFmtId="0" fontId="41" fillId="0" borderId="0" xfId="0" applyFont="1" applyProtection="1">
      <protection locked="0"/>
    </xf>
    <xf numFmtId="0" fontId="36" fillId="0" borderId="0" xfId="0" applyFont="1" applyProtection="1">
      <protection locked="0"/>
    </xf>
    <xf numFmtId="0" fontId="45" fillId="0" borderId="0" xfId="0" applyFont="1" applyProtection="1">
      <protection locked="0"/>
    </xf>
    <xf numFmtId="0" fontId="45" fillId="0" borderId="0" xfId="0" applyFont="1"/>
    <xf numFmtId="0" fontId="15" fillId="6" borderId="0" xfId="0" applyFont="1" applyFill="1" applyAlignment="1">
      <alignment horizontal="center"/>
    </xf>
    <xf numFmtId="0" fontId="15" fillId="6" borderId="1" xfId="0" applyFont="1" applyFill="1" applyBorder="1" applyAlignment="1">
      <alignment horizontal="center"/>
    </xf>
    <xf numFmtId="0" fontId="49" fillId="3" borderId="0" xfId="0" applyFont="1" applyFill="1"/>
    <xf numFmtId="0" fontId="49" fillId="0" borderId="0" xfId="0" applyFont="1"/>
    <xf numFmtId="0" fontId="49" fillId="2" borderId="0" xfId="0" applyFont="1" applyFill="1" applyAlignment="1">
      <alignment horizontal="left"/>
    </xf>
    <xf numFmtId="0" fontId="50" fillId="0" borderId="0" xfId="0" applyFont="1"/>
    <xf numFmtId="0" fontId="21" fillId="0" borderId="16" xfId="0" applyFont="1" applyBorder="1" applyProtection="1">
      <protection locked="0"/>
    </xf>
    <xf numFmtId="0" fontId="21" fillId="0" borderId="18" xfId="0" applyFont="1" applyBorder="1" applyProtection="1">
      <protection locked="0"/>
    </xf>
    <xf numFmtId="2" fontId="49" fillId="0" borderId="17" xfId="0" applyNumberFormat="1" applyFont="1" applyBorder="1" applyAlignment="1">
      <alignment vertical="center"/>
    </xf>
    <xf numFmtId="0" fontId="49" fillId="0" borderId="0" xfId="0" applyFont="1" applyAlignment="1" applyProtection="1">
      <alignment vertical="center"/>
      <protection locked="0"/>
    </xf>
    <xf numFmtId="0" fontId="49" fillId="0" borderId="18" xfId="0" applyFont="1" applyBorder="1" applyAlignment="1" applyProtection="1">
      <alignment vertical="center"/>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5" fillId="0" borderId="0" xfId="0" applyFont="1" applyAlignment="1" applyProtection="1">
      <alignment horizontal="center"/>
      <protection locked="0"/>
    </xf>
    <xf numFmtId="0" fontId="36" fillId="2" borderId="0" xfId="0" applyFont="1" applyFill="1" applyProtection="1">
      <protection locked="0"/>
    </xf>
    <xf numFmtId="11" fontId="0" fillId="0" borderId="0" xfId="0" applyNumberFormat="1" applyProtection="1">
      <protection locked="0"/>
    </xf>
    <xf numFmtId="0" fontId="35" fillId="0" borderId="0" xfId="0" applyFont="1" applyProtection="1">
      <protection locked="0"/>
    </xf>
    <xf numFmtId="2" fontId="49" fillId="0" borderId="19" xfId="0" applyNumberFormat="1" applyFont="1" applyBorder="1" applyAlignment="1">
      <alignment vertical="center"/>
    </xf>
    <xf numFmtId="0" fontId="53" fillId="3" borderId="0" xfId="0" applyFont="1" applyFill="1"/>
    <xf numFmtId="0" fontId="46" fillId="0" borderId="5" xfId="0" applyFont="1" applyBorder="1" applyAlignment="1">
      <alignment horizontal="center" vertical="center"/>
    </xf>
    <xf numFmtId="2" fontId="46" fillId="0" borderId="5" xfId="0" applyNumberFormat="1" applyFont="1" applyBorder="1" applyAlignment="1">
      <alignment horizontal="center" vertical="center"/>
    </xf>
    <xf numFmtId="2" fontId="46" fillId="0" borderId="5" xfId="0" applyNumberFormat="1" applyFont="1" applyBorder="1" applyAlignment="1">
      <alignment vertical="center"/>
    </xf>
    <xf numFmtId="0" fontId="54" fillId="7" borderId="9" xfId="0" applyFont="1" applyFill="1" applyBorder="1"/>
    <xf numFmtId="0" fontId="16" fillId="12" borderId="7" xfId="0" applyFont="1" applyFill="1" applyBorder="1"/>
    <xf numFmtId="0" fontId="16" fillId="12" borderId="8" xfId="0" applyFont="1" applyFill="1" applyBorder="1"/>
    <xf numFmtId="0" fontId="55" fillId="12" borderId="7" xfId="0" applyFont="1" applyFill="1" applyBorder="1"/>
    <xf numFmtId="0" fontId="51" fillId="12" borderId="7" xfId="0" applyFont="1" applyFill="1" applyBorder="1"/>
    <xf numFmtId="0" fontId="51" fillId="12" borderId="8" xfId="0" applyFont="1" applyFill="1" applyBorder="1"/>
    <xf numFmtId="0" fontId="0" fillId="12" borderId="0" xfId="0" applyFill="1"/>
    <xf numFmtId="0" fontId="16" fillId="12" borderId="0" xfId="0" applyFont="1" applyFill="1"/>
    <xf numFmtId="0" fontId="51" fillId="12" borderId="0" xfId="0" applyFont="1" applyFill="1"/>
    <xf numFmtId="0" fontId="55" fillId="12" borderId="8" xfId="0" applyFont="1" applyFill="1" applyBorder="1"/>
    <xf numFmtId="0" fontId="55" fillId="12" borderId="0" xfId="0" applyFont="1" applyFill="1"/>
    <xf numFmtId="0" fontId="47" fillId="0" borderId="5" xfId="0" applyFont="1" applyBorder="1" applyAlignment="1">
      <alignment horizontal="center" vertical="center" wrapText="1"/>
    </xf>
    <xf numFmtId="0" fontId="47" fillId="0" borderId="8" xfId="0" applyFont="1" applyBorder="1" applyAlignment="1">
      <alignment horizontal="center" vertical="center" wrapText="1"/>
    </xf>
    <xf numFmtId="2" fontId="56" fillId="3" borderId="5" xfId="0" applyNumberFormat="1" applyFont="1" applyFill="1" applyBorder="1" applyAlignment="1">
      <alignment horizontal="center" vertical="center"/>
    </xf>
    <xf numFmtId="2" fontId="56" fillId="0" borderId="5" xfId="0" applyNumberFormat="1" applyFont="1" applyBorder="1" applyAlignment="1">
      <alignment horizontal="center" vertical="center"/>
    </xf>
    <xf numFmtId="0" fontId="52" fillId="0" borderId="0" xfId="0" applyFont="1"/>
    <xf numFmtId="0" fontId="57" fillId="0" borderId="0" xfId="0" applyFont="1"/>
    <xf numFmtId="0" fontId="37" fillId="0" borderId="0" xfId="0" applyFont="1"/>
    <xf numFmtId="0" fontId="59" fillId="0" borderId="0" xfId="0" applyFont="1"/>
    <xf numFmtId="0" fontId="58" fillId="0" borderId="0" xfId="0" applyFont="1"/>
    <xf numFmtId="0" fontId="47" fillId="0" borderId="5" xfId="0" applyFont="1" applyBorder="1" applyAlignment="1">
      <alignment horizontal="center"/>
    </xf>
    <xf numFmtId="0" fontId="62" fillId="0" borderId="0" xfId="0" applyFont="1"/>
    <xf numFmtId="0" fontId="64" fillId="0" borderId="0" xfId="0" applyFont="1"/>
    <xf numFmtId="0" fontId="56" fillId="6" borderId="8" xfId="0" applyFont="1" applyFill="1" applyBorder="1" applyAlignment="1" applyProtection="1">
      <alignment horizontal="center" vertical="center" wrapText="1"/>
      <protection locked="0"/>
    </xf>
    <xf numFmtId="0" fontId="66" fillId="4" borderId="5" xfId="0" applyFont="1" applyFill="1" applyBorder="1" applyAlignment="1" applyProtection="1">
      <alignment horizontal="center"/>
      <protection locked="0"/>
    </xf>
    <xf numFmtId="0" fontId="67" fillId="2" borderId="0" xfId="0" applyFont="1" applyFill="1" applyProtection="1">
      <protection locked="0"/>
    </xf>
    <xf numFmtId="0" fontId="60" fillId="11" borderId="0" xfId="0" applyFont="1" applyFill="1"/>
    <xf numFmtId="0" fontId="58" fillId="11" borderId="0" xfId="0" applyFont="1" applyFill="1"/>
    <xf numFmtId="0" fontId="60" fillId="11" borderId="0" xfId="0" applyFont="1" applyFill="1" applyAlignment="1">
      <alignment vertical="top"/>
    </xf>
    <xf numFmtId="0" fontId="70" fillId="0" borderId="0" xfId="0" applyFont="1" applyAlignment="1" applyProtection="1">
      <alignment horizontal="left"/>
      <protection locked="0"/>
    </xf>
    <xf numFmtId="0" fontId="71" fillId="0" borderId="10" xfId="0" applyFont="1" applyBorder="1" applyAlignment="1" applyProtection="1">
      <alignment horizontal="left"/>
      <protection locked="0"/>
    </xf>
    <xf numFmtId="0" fontId="71" fillId="0" borderId="0" xfId="0" applyFont="1" applyProtection="1">
      <protection locked="0"/>
    </xf>
    <xf numFmtId="0" fontId="55" fillId="12" borderId="0" xfId="0" applyFont="1" applyFill="1" applyAlignment="1">
      <alignment vertical="center"/>
    </xf>
    <xf numFmtId="2" fontId="74" fillId="0" borderId="0" xfId="0" applyNumberFormat="1" applyFont="1"/>
    <xf numFmtId="0" fontId="58" fillId="0" borderId="6" xfId="0" applyFont="1" applyBorder="1" applyAlignment="1" applyProtection="1">
      <alignment vertical="center"/>
      <protection locked="0"/>
    </xf>
    <xf numFmtId="2" fontId="58" fillId="0" borderId="7" xfId="0" applyNumberFormat="1" applyFont="1" applyBorder="1" applyAlignment="1">
      <alignment horizontal="center" vertical="center"/>
    </xf>
    <xf numFmtId="2" fontId="58" fillId="0" borderId="8" xfId="0" applyNumberFormat="1" applyFont="1" applyBorder="1" applyAlignment="1">
      <alignment vertical="center"/>
    </xf>
    <xf numFmtId="2" fontId="58" fillId="0" borderId="6" xfId="0" applyNumberFormat="1" applyFont="1" applyBorder="1" applyAlignment="1">
      <alignment vertical="center"/>
    </xf>
    <xf numFmtId="0" fontId="58" fillId="3" borderId="6" xfId="0" applyFont="1" applyFill="1" applyBorder="1" applyAlignment="1">
      <alignment vertical="center"/>
    </xf>
    <xf numFmtId="0" fontId="45" fillId="3" borderId="6" xfId="0" applyFont="1" applyFill="1" applyBorder="1" applyAlignment="1">
      <alignment vertical="center"/>
    </xf>
    <xf numFmtId="0" fontId="58" fillId="0" borderId="7" xfId="0" applyFont="1" applyBorder="1" applyAlignment="1">
      <alignment vertical="center"/>
    </xf>
    <xf numFmtId="0" fontId="58" fillId="0" borderId="6" xfId="0" applyFont="1" applyBorder="1" applyAlignment="1">
      <alignment vertical="center"/>
    </xf>
    <xf numFmtId="0" fontId="58" fillId="0" borderId="8" xfId="0" applyFont="1" applyBorder="1" applyAlignment="1">
      <alignment vertical="center"/>
    </xf>
    <xf numFmtId="2" fontId="58" fillId="0" borderId="5" xfId="0" applyNumberFormat="1" applyFont="1" applyBorder="1" applyAlignment="1">
      <alignment vertical="center"/>
    </xf>
    <xf numFmtId="2" fontId="58" fillId="0" borderId="5" xfId="0" applyNumberFormat="1" applyFont="1" applyBorder="1"/>
    <xf numFmtId="0" fontId="58" fillId="0" borderId="5" xfId="0" applyFont="1" applyBorder="1" applyAlignment="1">
      <alignment vertical="center"/>
    </xf>
    <xf numFmtId="0" fontId="63" fillId="0" borderId="0" xfId="0" applyFont="1" applyProtection="1">
      <protection locked="0"/>
    </xf>
    <xf numFmtId="0" fontId="63" fillId="0" borderId="0" xfId="0" applyFont="1" applyAlignment="1" applyProtection="1">
      <alignment horizontal="center"/>
      <protection locked="0"/>
    </xf>
    <xf numFmtId="0" fontId="75" fillId="0" borderId="5" xfId="0" applyFont="1" applyBorder="1" applyAlignment="1">
      <alignment horizontal="center"/>
    </xf>
    <xf numFmtId="1" fontId="66" fillId="0" borderId="5" xfId="0" applyNumberFormat="1" applyFont="1" applyBorder="1" applyAlignment="1">
      <alignment horizontal="center"/>
    </xf>
    <xf numFmtId="0" fontId="58" fillId="0" borderId="0" xfId="0" applyFont="1" applyAlignment="1">
      <alignment wrapText="1"/>
    </xf>
    <xf numFmtId="0" fontId="63" fillId="0" borderId="0" xfId="0" applyFont="1" applyAlignment="1">
      <alignment wrapText="1"/>
    </xf>
    <xf numFmtId="0" fontId="45" fillId="0" borderId="0" xfId="0" applyFont="1" applyAlignment="1">
      <alignment wrapText="1"/>
    </xf>
    <xf numFmtId="0" fontId="0" fillId="0" borderId="0" xfId="0"/>
    <xf numFmtId="0" fontId="65" fillId="0" borderId="0" xfId="0" applyFont="1" applyAlignment="1">
      <alignment horizont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56" fillId="6" borderId="6" xfId="0" applyFont="1" applyFill="1" applyBorder="1" applyAlignment="1" applyProtection="1">
      <alignment horizontal="center" vertical="center" wrapText="1"/>
      <protection locked="0"/>
    </xf>
    <xf numFmtId="0" fontId="56" fillId="6" borderId="8" xfId="0" applyFont="1" applyFill="1" applyBorder="1" applyAlignment="1" applyProtection="1">
      <alignment horizontal="center" vertical="center" wrapText="1"/>
      <protection locked="0"/>
    </xf>
    <xf numFmtId="0" fontId="58" fillId="7" borderId="2" xfId="0" applyFont="1" applyFill="1" applyBorder="1" applyAlignment="1">
      <alignment horizontal="left" vertical="center" wrapText="1"/>
    </xf>
    <xf numFmtId="0" fontId="58" fillId="0" borderId="0" xfId="0" applyFont="1" applyAlignment="1">
      <alignment horizontal="left" vertical="center" wrapText="1"/>
    </xf>
    <xf numFmtId="0" fontId="58" fillId="0" borderId="12" xfId="0" applyFont="1" applyBorder="1" applyAlignment="1">
      <alignment horizontal="left"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8" fillId="0" borderId="1" xfId="0" applyFont="1" applyBorder="1" applyAlignment="1">
      <alignment horizontal="left" vertical="center" wrapText="1"/>
    </xf>
    <xf numFmtId="0" fontId="58" fillId="0" borderId="4" xfId="0" applyFont="1" applyBorder="1" applyAlignment="1">
      <alignment horizontal="left" vertical="center" wrapText="1"/>
    </xf>
    <xf numFmtId="0" fontId="0" fillId="0" borderId="0" xfId="0" applyAlignment="1">
      <alignment wrapText="1"/>
    </xf>
    <xf numFmtId="0" fontId="61" fillId="6" borderId="13" xfId="0" applyFont="1" applyFill="1" applyBorder="1" applyAlignment="1">
      <alignment horizontal="center"/>
    </xf>
    <xf numFmtId="0" fontId="61" fillId="6" borderId="14" xfId="0" applyFont="1" applyFill="1" applyBorder="1" applyAlignment="1">
      <alignment horizontal="center"/>
    </xf>
    <xf numFmtId="0" fontId="61" fillId="6" borderId="15" xfId="0" applyFont="1" applyFill="1" applyBorder="1" applyAlignment="1">
      <alignment horizontal="center"/>
    </xf>
    <xf numFmtId="0" fontId="55" fillId="13" borderId="13" xfId="0" applyFont="1" applyFill="1" applyBorder="1" applyAlignment="1">
      <alignment horizontal="center" vertical="center" wrapText="1"/>
    </xf>
    <xf numFmtId="0" fontId="55" fillId="13" borderId="14" xfId="0" applyFont="1" applyFill="1" applyBorder="1" applyAlignment="1">
      <alignment horizontal="center" vertical="center" wrapText="1"/>
    </xf>
    <xf numFmtId="0" fontId="55" fillId="13" borderId="15" xfId="0" applyFont="1" applyFill="1" applyBorder="1" applyAlignment="1">
      <alignment horizontal="center" vertical="center" wrapText="1"/>
    </xf>
    <xf numFmtId="0" fontId="64" fillId="0" borderId="0" xfId="0" applyFont="1" applyAlignment="1">
      <alignment horizontal="left"/>
    </xf>
    <xf numFmtId="0" fontId="58" fillId="7" borderId="2" xfId="0" applyFont="1" applyFill="1" applyBorder="1" applyAlignment="1">
      <alignment vertical="center" wrapText="1"/>
    </xf>
    <xf numFmtId="0" fontId="63" fillId="0" borderId="0" xfId="0" applyFont="1" applyAlignment="1">
      <alignment vertical="center"/>
    </xf>
    <xf numFmtId="0" fontId="63" fillId="0" borderId="12" xfId="0" applyFont="1" applyBorder="1" applyAlignment="1">
      <alignment vertical="center"/>
    </xf>
    <xf numFmtId="0" fontId="63" fillId="0" borderId="2" xfId="0" applyFont="1" applyBorder="1" applyAlignment="1">
      <alignment vertical="center"/>
    </xf>
    <xf numFmtId="0" fontId="63" fillId="0" borderId="3" xfId="0" applyFont="1" applyBorder="1" applyAlignment="1">
      <alignment vertical="center"/>
    </xf>
    <xf numFmtId="0" fontId="63" fillId="0" borderId="1" xfId="0" applyFont="1" applyBorder="1" applyAlignment="1">
      <alignment vertical="center"/>
    </xf>
    <xf numFmtId="0" fontId="63" fillId="0" borderId="4" xfId="0" applyFont="1" applyBorder="1" applyAlignment="1">
      <alignment vertical="center"/>
    </xf>
    <xf numFmtId="2" fontId="39" fillId="3" borderId="5" xfId="0" applyNumberFormat="1" applyFont="1" applyFill="1" applyBorder="1" applyAlignment="1" applyProtection="1">
      <alignment horizontal="center"/>
      <protection locked="0"/>
    </xf>
    <xf numFmtId="0" fontId="48" fillId="3" borderId="0" xfId="0" applyFont="1" applyFill="1" applyAlignment="1" applyProtection="1">
      <alignment horizontal="center"/>
      <protection locked="0"/>
    </xf>
    <xf numFmtId="0" fontId="19" fillId="3" borderId="0" xfId="0" applyFont="1" applyFill="1" applyAlignment="1">
      <alignment horizontal="center"/>
    </xf>
    <xf numFmtId="0" fontId="0" fillId="0" borderId="0" xfId="0" applyAlignment="1">
      <alignment horizontal="center"/>
    </xf>
    <xf numFmtId="2" fontId="47" fillId="3" borderId="5" xfId="0" applyNumberFormat="1" applyFont="1" applyFill="1" applyBorder="1" applyAlignment="1">
      <alignment horizontal="center" vertical="center"/>
    </xf>
    <xf numFmtId="0" fontId="47" fillId="3" borderId="5" xfId="0" applyFont="1" applyFill="1" applyBorder="1" applyAlignment="1">
      <alignment horizontal="center" vertical="center"/>
    </xf>
    <xf numFmtId="0" fontId="51" fillId="2" borderId="0" xfId="0" applyFont="1" applyFill="1" applyAlignment="1" applyProtection="1">
      <alignment horizontal="center"/>
      <protection locked="0"/>
    </xf>
    <xf numFmtId="2" fontId="39" fillId="0" borderId="5" xfId="0" applyNumberFormat="1" applyFont="1" applyBorder="1" applyAlignment="1" applyProtection="1">
      <alignment horizontal="center" vertical="center"/>
      <protection locked="0"/>
    </xf>
    <xf numFmtId="2" fontId="39" fillId="3" borderId="0" xfId="0" applyNumberFormat="1" applyFont="1" applyFill="1" applyAlignment="1" applyProtection="1">
      <alignment horizontal="center" vertical="center"/>
      <protection locked="0"/>
    </xf>
    <xf numFmtId="0" fontId="39" fillId="3" borderId="0" xfId="0" applyFont="1" applyFill="1" applyAlignment="1" applyProtection="1">
      <alignment horizontal="center" vertical="center"/>
      <protection locked="0"/>
    </xf>
    <xf numFmtId="2" fontId="47" fillId="6" borderId="5" xfId="0" applyNumberFormat="1" applyFont="1" applyFill="1" applyBorder="1" applyAlignment="1">
      <alignment horizontal="center" vertical="center"/>
    </xf>
    <xf numFmtId="0" fontId="47" fillId="6" borderId="5" xfId="0" applyFont="1" applyFill="1" applyBorder="1" applyAlignment="1">
      <alignment horizontal="center" vertical="center"/>
    </xf>
    <xf numFmtId="0" fontId="75" fillId="2" borderId="6" xfId="0" applyFont="1" applyFill="1" applyBorder="1" applyAlignment="1">
      <alignment horizontal="center"/>
    </xf>
    <xf numFmtId="0" fontId="75" fillId="2" borderId="7" xfId="0" applyFont="1" applyFill="1" applyBorder="1" applyAlignment="1">
      <alignment horizontal="center"/>
    </xf>
    <xf numFmtId="0" fontId="75" fillId="2" borderId="8" xfId="0" applyFont="1" applyFill="1" applyBorder="1" applyAlignment="1">
      <alignment horizontal="center"/>
    </xf>
    <xf numFmtId="0" fontId="58" fillId="0" borderId="5" xfId="0" applyFont="1" applyBorder="1" applyAlignment="1">
      <alignment horizontal="center" vertical="center"/>
    </xf>
    <xf numFmtId="0" fontId="48" fillId="5" borderId="0" xfId="0" applyFont="1" applyFill="1" applyAlignment="1" applyProtection="1">
      <alignment horizontal="center"/>
      <protection locked="0"/>
    </xf>
    <xf numFmtId="0" fontId="46" fillId="6" borderId="5" xfId="0" applyFont="1" applyFill="1" applyBorder="1" applyAlignment="1">
      <alignment horizontal="left" vertical="center"/>
    </xf>
    <xf numFmtId="2" fontId="39" fillId="0" borderId="6" xfId="0" applyNumberFormat="1" applyFont="1" applyBorder="1" applyAlignment="1" applyProtection="1">
      <alignment horizontal="center" vertical="center"/>
      <protection locked="0"/>
    </xf>
    <xf numFmtId="0" fontId="38" fillId="3" borderId="5" xfId="0" applyFont="1" applyFill="1" applyBorder="1" applyAlignment="1">
      <alignment horizontal="center" vertical="center"/>
    </xf>
    <xf numFmtId="0" fontId="46" fillId="6" borderId="5"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6" xfId="0" applyFont="1" applyFill="1" applyBorder="1" applyAlignment="1">
      <alignment horizontal="center" vertical="center"/>
    </xf>
    <xf numFmtId="0" fontId="35" fillId="3" borderId="0" xfId="0" applyFont="1" applyFill="1" applyAlignment="1" applyProtection="1">
      <alignment horizontal="center"/>
      <protection locked="0"/>
    </xf>
    <xf numFmtId="0" fontId="58" fillId="0" borderId="6" xfId="0" applyFont="1" applyBorder="1" applyAlignment="1" applyProtection="1">
      <alignment horizontal="center"/>
      <protection locked="0"/>
    </xf>
    <xf numFmtId="0" fontId="58" fillId="0" borderId="7" xfId="0" applyFont="1" applyBorder="1" applyAlignment="1" applyProtection="1">
      <alignment horizontal="center"/>
      <protection locked="0"/>
    </xf>
    <xf numFmtId="0" fontId="58" fillId="0" borderId="8" xfId="0" applyFont="1" applyBorder="1" applyAlignment="1" applyProtection="1">
      <alignment horizontal="center"/>
      <protection locked="0"/>
    </xf>
    <xf numFmtId="0" fontId="73" fillId="2" borderId="0" xfId="0" applyFont="1" applyFill="1" applyAlignment="1">
      <alignment horizontal="center"/>
    </xf>
    <xf numFmtId="0" fontId="68" fillId="11" borderId="0" xfId="0" applyFont="1" applyFill="1" applyAlignment="1">
      <alignment horizontal="center" wrapText="1"/>
    </xf>
    <xf numFmtId="0" fontId="58" fillId="11" borderId="0" xfId="0" applyFont="1" applyFill="1" applyAlignment="1">
      <alignment horizontal="center"/>
    </xf>
    <xf numFmtId="0" fontId="69" fillId="11" borderId="0" xfId="0" applyFont="1" applyFill="1" applyAlignment="1">
      <alignment horizontal="center"/>
    </xf>
    <xf numFmtId="0" fontId="72" fillId="0" borderId="0" xfId="0" applyFont="1" applyAlignment="1" applyProtection="1">
      <alignment horizontal="right"/>
      <protection locked="0"/>
    </xf>
    <xf numFmtId="0" fontId="72" fillId="0" borderId="0" xfId="0" applyFont="1" applyAlignment="1">
      <alignment horizontal="right"/>
    </xf>
    <xf numFmtId="0" fontId="76" fillId="0" borderId="0" xfId="0" applyFont="1" applyProtection="1">
      <protection locked="0"/>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workbookViewId="0">
      <selection activeCell="A12" sqref="A12:B12"/>
    </sheetView>
  </sheetViews>
  <sheetFormatPr baseColWidth="10" defaultColWidth="11.42578125" defaultRowHeight="15" x14ac:dyDescent="0.2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 min="9" max="9" width="9" customWidth="1"/>
  </cols>
  <sheetData>
    <row r="1" spans="1:8" ht="23.25" thickBot="1" x14ac:dyDescent="0.35">
      <c r="A1" s="193" t="s">
        <v>0</v>
      </c>
      <c r="B1" s="194"/>
      <c r="C1" s="194"/>
      <c r="D1" s="194"/>
      <c r="E1" s="194"/>
      <c r="F1" s="194"/>
      <c r="G1" s="194"/>
      <c r="H1" s="195"/>
    </row>
    <row r="2" spans="1:8" ht="16.5" thickBot="1" x14ac:dyDescent="0.3">
      <c r="A2" s="15"/>
      <c r="B2" s="15"/>
      <c r="C2" s="15"/>
      <c r="D2" s="15"/>
      <c r="E2" s="15"/>
      <c r="F2" s="15"/>
      <c r="G2" s="15"/>
      <c r="H2" s="15"/>
    </row>
    <row r="3" spans="1:8" ht="32.450000000000003" customHeight="1" thickBot="1" x14ac:dyDescent="0.3">
      <c r="A3" s="196" t="s">
        <v>92</v>
      </c>
      <c r="B3" s="197"/>
      <c r="C3" s="197"/>
      <c r="D3" s="197"/>
      <c r="E3" s="197"/>
      <c r="F3" s="197"/>
      <c r="G3" s="197"/>
      <c r="H3" s="198"/>
    </row>
    <row r="4" spans="1:8" ht="15.75" x14ac:dyDescent="0.25">
      <c r="A4" s="15"/>
      <c r="B4" s="15"/>
      <c r="C4" s="15"/>
      <c r="D4" s="15"/>
      <c r="E4" s="15"/>
      <c r="F4" s="15"/>
      <c r="G4" s="15"/>
      <c r="H4" s="15"/>
    </row>
    <row r="5" spans="1:8" x14ac:dyDescent="0.25">
      <c r="A5" s="199" t="s">
        <v>83</v>
      </c>
      <c r="B5" s="199"/>
      <c r="C5" s="199"/>
      <c r="D5" s="199"/>
      <c r="E5" s="199"/>
      <c r="F5" s="199"/>
      <c r="G5" s="199"/>
      <c r="H5" s="199"/>
    </row>
    <row r="6" spans="1:8" ht="6.75" customHeight="1" x14ac:dyDescent="0.35">
      <c r="A6" s="2"/>
      <c r="B6" s="2"/>
      <c r="C6" s="2"/>
      <c r="D6" s="2"/>
      <c r="E6" s="2"/>
      <c r="F6" s="2"/>
      <c r="G6" s="2"/>
      <c r="H6" s="2"/>
    </row>
    <row r="7" spans="1:8" ht="6.75" customHeight="1" x14ac:dyDescent="0.35">
      <c r="A7" s="2"/>
      <c r="B7" s="2"/>
      <c r="C7" s="2"/>
      <c r="D7" s="2"/>
      <c r="E7" s="2"/>
      <c r="F7" s="2"/>
      <c r="G7" s="2"/>
      <c r="H7" s="2"/>
    </row>
    <row r="8" spans="1:8" ht="21" customHeight="1" x14ac:dyDescent="0.25">
      <c r="A8" s="158" t="s">
        <v>80</v>
      </c>
      <c r="B8" s="129"/>
      <c r="C8" s="129"/>
      <c r="D8" s="129"/>
      <c r="E8" s="129"/>
      <c r="F8" s="129"/>
      <c r="G8" s="135"/>
      <c r="H8" s="136"/>
    </row>
    <row r="10" spans="1:8" x14ac:dyDescent="0.25">
      <c r="A10" s="180" t="s">
        <v>1</v>
      </c>
      <c r="B10" s="180"/>
      <c r="C10" s="180"/>
      <c r="D10" s="180"/>
      <c r="E10" s="180"/>
      <c r="F10" s="180"/>
      <c r="G10" s="4"/>
      <c r="H10" s="4"/>
    </row>
    <row r="11" spans="1:8" ht="78.75" customHeight="1" x14ac:dyDescent="0.25">
      <c r="A11" s="181" t="s">
        <v>2</v>
      </c>
      <c r="B11" s="182"/>
      <c r="C11" s="137" t="s">
        <v>3</v>
      </c>
      <c r="D11" s="138" t="s">
        <v>4</v>
      </c>
      <c r="E11" s="138" t="s">
        <v>5</v>
      </c>
      <c r="F11" s="138" t="s">
        <v>6</v>
      </c>
    </row>
    <row r="12" spans="1:8" s="5" customFormat="1" ht="35.25" customHeight="1" x14ac:dyDescent="0.25">
      <c r="A12" s="183"/>
      <c r="B12" s="184"/>
      <c r="C12" s="149"/>
      <c r="D12" s="149"/>
      <c r="E12" s="139">
        <f>IF(D12=51,MIN((C12*12)*1470/1820,1470),MIN((C12*12)*1558/1820,1558))</f>
        <v>0</v>
      </c>
      <c r="F12" s="140">
        <f>IF(D12=51,MIN((C12*12)*1477/1820,1477),MIN((C12*12)*1565/1820,1565))</f>
        <v>0</v>
      </c>
      <c r="G12"/>
      <c r="H12"/>
    </row>
    <row r="13" spans="1:8" x14ac:dyDescent="0.25">
      <c r="A13" s="141" t="s">
        <v>7</v>
      </c>
      <c r="B13" s="142"/>
      <c r="C13" s="142"/>
      <c r="D13" s="142"/>
      <c r="E13" s="142"/>
      <c r="F13" s="143"/>
      <c r="G13" s="143"/>
      <c r="H13" s="143"/>
    </row>
    <row r="14" spans="1:8" ht="6" customHeight="1" x14ac:dyDescent="0.25">
      <c r="A14" s="7"/>
      <c r="B14" s="6"/>
      <c r="C14" s="6"/>
      <c r="D14" s="6"/>
      <c r="E14" s="6"/>
    </row>
    <row r="15" spans="1:8" x14ac:dyDescent="0.25">
      <c r="A15" s="145" t="s">
        <v>8</v>
      </c>
      <c r="G15" s="8"/>
    </row>
    <row r="16" spans="1:8" ht="27" customHeight="1" x14ac:dyDescent="0.25">
      <c r="A16" s="12"/>
    </row>
    <row r="17" spans="1:8" ht="18" x14ac:dyDescent="0.25">
      <c r="A17" s="126" t="s">
        <v>9</v>
      </c>
      <c r="B17" s="17"/>
      <c r="C17" s="17"/>
      <c r="D17" s="17"/>
      <c r="E17" s="17"/>
      <c r="F17" s="17"/>
      <c r="G17" s="17"/>
      <c r="H17" s="18"/>
    </row>
    <row r="18" spans="1:8" x14ac:dyDescent="0.25">
      <c r="A18" s="200" t="s">
        <v>85</v>
      </c>
      <c r="B18" s="201"/>
      <c r="C18" s="201"/>
      <c r="D18" s="201"/>
      <c r="E18" s="201"/>
      <c r="F18" s="201"/>
      <c r="G18" s="201"/>
      <c r="H18" s="202"/>
    </row>
    <row r="19" spans="1:8" x14ac:dyDescent="0.25">
      <c r="A19" s="203"/>
      <c r="B19" s="201"/>
      <c r="C19" s="201"/>
      <c r="D19" s="201"/>
      <c r="E19" s="201"/>
      <c r="F19" s="201"/>
      <c r="G19" s="201"/>
      <c r="H19" s="202"/>
    </row>
    <row r="20" spans="1:8" x14ac:dyDescent="0.25">
      <c r="A20" s="203"/>
      <c r="B20" s="201"/>
      <c r="C20" s="201"/>
      <c r="D20" s="201"/>
      <c r="E20" s="201"/>
      <c r="F20" s="201"/>
      <c r="G20" s="201"/>
      <c r="H20" s="202"/>
    </row>
    <row r="21" spans="1:8" x14ac:dyDescent="0.25">
      <c r="A21" s="203"/>
      <c r="B21" s="201"/>
      <c r="C21" s="201"/>
      <c r="D21" s="201"/>
      <c r="E21" s="201"/>
      <c r="F21" s="201"/>
      <c r="G21" s="201"/>
      <c r="H21" s="202"/>
    </row>
    <row r="22" spans="1:8" x14ac:dyDescent="0.25">
      <c r="A22" s="203"/>
      <c r="B22" s="201"/>
      <c r="C22" s="201"/>
      <c r="D22" s="201"/>
      <c r="E22" s="201"/>
      <c r="F22" s="201"/>
      <c r="G22" s="201"/>
      <c r="H22" s="202"/>
    </row>
    <row r="23" spans="1:8" x14ac:dyDescent="0.25">
      <c r="A23" s="203"/>
      <c r="B23" s="201"/>
      <c r="C23" s="201"/>
      <c r="D23" s="201"/>
      <c r="E23" s="201"/>
      <c r="F23" s="201"/>
      <c r="G23" s="201"/>
      <c r="H23" s="202"/>
    </row>
    <row r="24" spans="1:8" x14ac:dyDescent="0.25">
      <c r="A24" s="203"/>
      <c r="B24" s="201"/>
      <c r="C24" s="201"/>
      <c r="D24" s="201"/>
      <c r="E24" s="201"/>
      <c r="F24" s="201"/>
      <c r="G24" s="201"/>
      <c r="H24" s="202"/>
    </row>
    <row r="25" spans="1:8" x14ac:dyDescent="0.25">
      <c r="A25" s="203"/>
      <c r="B25" s="201"/>
      <c r="C25" s="201"/>
      <c r="D25" s="201"/>
      <c r="E25" s="201"/>
      <c r="F25" s="201"/>
      <c r="G25" s="201"/>
      <c r="H25" s="202"/>
    </row>
    <row r="26" spans="1:8" x14ac:dyDescent="0.25">
      <c r="A26" s="203"/>
      <c r="B26" s="201"/>
      <c r="C26" s="201"/>
      <c r="D26" s="201"/>
      <c r="E26" s="201"/>
      <c r="F26" s="201"/>
      <c r="G26" s="201"/>
      <c r="H26" s="202"/>
    </row>
    <row r="27" spans="1:8" x14ac:dyDescent="0.25">
      <c r="A27" s="203"/>
      <c r="B27" s="201"/>
      <c r="C27" s="201"/>
      <c r="D27" s="201"/>
      <c r="E27" s="201"/>
      <c r="F27" s="201"/>
      <c r="G27" s="201"/>
      <c r="H27" s="202"/>
    </row>
    <row r="28" spans="1:8" x14ac:dyDescent="0.25">
      <c r="A28" s="204"/>
      <c r="B28" s="205"/>
      <c r="C28" s="205"/>
      <c r="D28" s="205"/>
      <c r="E28" s="205"/>
      <c r="F28" s="205"/>
      <c r="G28" s="205"/>
      <c r="H28" s="206"/>
    </row>
    <row r="29" spans="1:8" x14ac:dyDescent="0.25">
      <c r="A29" s="8"/>
      <c r="B29" s="8"/>
      <c r="C29" s="8"/>
      <c r="D29" s="8"/>
      <c r="E29" s="8"/>
      <c r="F29" s="8"/>
      <c r="G29" s="8"/>
      <c r="H29" s="8"/>
    </row>
    <row r="30" spans="1:8" x14ac:dyDescent="0.25">
      <c r="G30" s="8"/>
      <c r="H30" s="8"/>
    </row>
    <row r="31" spans="1:8" ht="18" x14ac:dyDescent="0.25">
      <c r="A31" s="126" t="s">
        <v>10</v>
      </c>
      <c r="B31" s="17"/>
      <c r="C31" s="17"/>
      <c r="D31" s="17"/>
      <c r="E31" s="17"/>
      <c r="F31" s="17"/>
      <c r="G31" s="17"/>
      <c r="H31" s="18"/>
    </row>
    <row r="32" spans="1:8" x14ac:dyDescent="0.25">
      <c r="A32" s="200" t="s">
        <v>84</v>
      </c>
      <c r="B32" s="201"/>
      <c r="C32" s="201"/>
      <c r="D32" s="201"/>
      <c r="E32" s="201"/>
      <c r="F32" s="201"/>
      <c r="G32" s="201"/>
      <c r="H32" s="202"/>
    </row>
    <row r="33" spans="1:8" x14ac:dyDescent="0.25">
      <c r="A33" s="200"/>
      <c r="B33" s="201"/>
      <c r="C33" s="201"/>
      <c r="D33" s="201"/>
      <c r="E33" s="201"/>
      <c r="F33" s="201"/>
      <c r="G33" s="201"/>
      <c r="H33" s="202"/>
    </row>
    <row r="34" spans="1:8" x14ac:dyDescent="0.25">
      <c r="A34" s="203"/>
      <c r="B34" s="201"/>
      <c r="C34" s="201"/>
      <c r="D34" s="201"/>
      <c r="E34" s="201"/>
      <c r="F34" s="201"/>
      <c r="G34" s="201"/>
      <c r="H34" s="202"/>
    </row>
    <row r="35" spans="1:8" x14ac:dyDescent="0.25">
      <c r="A35" s="203"/>
      <c r="B35" s="201"/>
      <c r="C35" s="201"/>
      <c r="D35" s="201"/>
      <c r="E35" s="201"/>
      <c r="F35" s="201"/>
      <c r="G35" s="201"/>
      <c r="H35" s="202"/>
    </row>
    <row r="36" spans="1:8" x14ac:dyDescent="0.25">
      <c r="A36" s="203"/>
      <c r="B36" s="201"/>
      <c r="C36" s="201"/>
      <c r="D36" s="201"/>
      <c r="E36" s="201"/>
      <c r="F36" s="201"/>
      <c r="G36" s="201"/>
      <c r="H36" s="202"/>
    </row>
    <row r="37" spans="1:8" x14ac:dyDescent="0.25">
      <c r="A37" s="203"/>
      <c r="B37" s="201"/>
      <c r="C37" s="201"/>
      <c r="D37" s="201"/>
      <c r="E37" s="201"/>
      <c r="F37" s="201"/>
      <c r="G37" s="201"/>
      <c r="H37" s="202"/>
    </row>
    <row r="38" spans="1:8" x14ac:dyDescent="0.25">
      <c r="A38" s="203"/>
      <c r="B38" s="201"/>
      <c r="C38" s="201"/>
      <c r="D38" s="201"/>
      <c r="E38" s="201"/>
      <c r="F38" s="201"/>
      <c r="G38" s="201"/>
      <c r="H38" s="202"/>
    </row>
    <row r="39" spans="1:8" x14ac:dyDescent="0.25">
      <c r="A39" s="203"/>
      <c r="B39" s="201"/>
      <c r="C39" s="201"/>
      <c r="D39" s="201"/>
      <c r="E39" s="201"/>
      <c r="F39" s="201"/>
      <c r="G39" s="201"/>
      <c r="H39" s="202"/>
    </row>
    <row r="40" spans="1:8" x14ac:dyDescent="0.25">
      <c r="A40" s="203"/>
      <c r="B40" s="201"/>
      <c r="C40" s="201"/>
      <c r="D40" s="201"/>
      <c r="E40" s="201"/>
      <c r="F40" s="201"/>
      <c r="G40" s="201"/>
      <c r="H40" s="202"/>
    </row>
    <row r="41" spans="1:8" x14ac:dyDescent="0.25">
      <c r="A41" s="204"/>
      <c r="B41" s="205"/>
      <c r="C41" s="205"/>
      <c r="D41" s="205"/>
      <c r="E41" s="205"/>
      <c r="F41" s="205"/>
      <c r="G41" s="205"/>
      <c r="H41" s="206"/>
    </row>
    <row r="42" spans="1:8" ht="24" customHeight="1" x14ac:dyDescent="0.25">
      <c r="A42" s="13"/>
    </row>
    <row r="43" spans="1:8" ht="18" x14ac:dyDescent="0.25">
      <c r="A43" s="126" t="s">
        <v>11</v>
      </c>
      <c r="B43" s="17"/>
      <c r="C43" s="17"/>
      <c r="D43" s="17"/>
      <c r="E43" s="17"/>
      <c r="F43" s="17"/>
      <c r="G43" s="17"/>
      <c r="H43" s="18"/>
    </row>
    <row r="44" spans="1:8" ht="14.45" customHeight="1" x14ac:dyDescent="0.25">
      <c r="A44" s="185" t="s">
        <v>86</v>
      </c>
      <c r="B44" s="186"/>
      <c r="C44" s="186"/>
      <c r="D44" s="186"/>
      <c r="E44" s="186"/>
      <c r="F44" s="186"/>
      <c r="G44" s="186"/>
      <c r="H44" s="187"/>
    </row>
    <row r="45" spans="1:8" ht="14.45" customHeight="1" x14ac:dyDescent="0.25">
      <c r="A45" s="188"/>
      <c r="B45" s="186"/>
      <c r="C45" s="186"/>
      <c r="D45" s="186"/>
      <c r="E45" s="186"/>
      <c r="F45" s="186"/>
      <c r="G45" s="186"/>
      <c r="H45" s="187"/>
    </row>
    <row r="46" spans="1:8" x14ac:dyDescent="0.25">
      <c r="A46" s="189"/>
      <c r="B46" s="190"/>
      <c r="C46" s="190"/>
      <c r="D46" s="190"/>
      <c r="E46" s="190"/>
      <c r="F46" s="190"/>
      <c r="G46" s="190"/>
      <c r="H46" s="191"/>
    </row>
    <row r="47" spans="1:8" ht="29.45" customHeight="1" x14ac:dyDescent="0.25">
      <c r="A47" s="11"/>
      <c r="B47" s="11"/>
      <c r="C47" s="11"/>
      <c r="D47" s="11"/>
      <c r="E47" s="11"/>
      <c r="F47" s="11"/>
      <c r="G47" s="11"/>
      <c r="H47" s="11"/>
    </row>
    <row r="48" spans="1:8" ht="21" customHeight="1" x14ac:dyDescent="0.25">
      <c r="A48" s="158" t="s">
        <v>76</v>
      </c>
      <c r="B48" s="129"/>
      <c r="C48" s="129"/>
      <c r="D48" s="129"/>
      <c r="E48" s="130"/>
      <c r="F48" s="130"/>
      <c r="G48" s="134"/>
      <c r="H48" s="132"/>
    </row>
    <row r="50" spans="1:8" x14ac:dyDescent="0.25">
      <c r="A50" s="176" t="s">
        <v>81</v>
      </c>
      <c r="B50" s="176"/>
      <c r="C50" s="176"/>
      <c r="D50" s="176"/>
      <c r="E50" s="176"/>
      <c r="F50" s="176"/>
      <c r="G50" s="176"/>
      <c r="H50" s="176"/>
    </row>
    <row r="51" spans="1:8" x14ac:dyDescent="0.25">
      <c r="A51" s="177"/>
      <c r="B51" s="177"/>
      <c r="C51" s="177"/>
      <c r="D51" s="177"/>
      <c r="E51" s="177"/>
      <c r="F51" s="177"/>
      <c r="G51" s="177"/>
      <c r="H51" s="177"/>
    </row>
    <row r="53" spans="1:8" x14ac:dyDescent="0.25">
      <c r="A53" s="147" t="s">
        <v>12</v>
      </c>
      <c r="B53" s="145"/>
    </row>
    <row r="54" spans="1:8" ht="3.6" customHeight="1" x14ac:dyDescent="0.25">
      <c r="A54" s="144"/>
      <c r="B54" s="145"/>
    </row>
    <row r="55" spans="1:8" x14ac:dyDescent="0.25">
      <c r="A55" s="146" t="s">
        <v>13</v>
      </c>
      <c r="B55" s="146" t="s">
        <v>14</v>
      </c>
      <c r="C55" s="9"/>
      <c r="D55" s="9"/>
      <c r="E55" s="10"/>
    </row>
    <row r="56" spans="1:8" x14ac:dyDescent="0.25">
      <c r="A56" s="150">
        <v>25</v>
      </c>
      <c r="B56" s="175">
        <f>A56*100/60</f>
        <v>41.666666666666664</v>
      </c>
      <c r="C56" s="1"/>
      <c r="D56" s="1"/>
    </row>
    <row r="57" spans="1:8" ht="29.45" customHeight="1" x14ac:dyDescent="0.25">
      <c r="A57" s="14"/>
      <c r="B57" s="1"/>
      <c r="C57" s="1"/>
      <c r="D57" s="1"/>
    </row>
    <row r="58" spans="1:8" ht="21" customHeight="1" x14ac:dyDescent="0.25">
      <c r="A58" s="158" t="s">
        <v>77</v>
      </c>
      <c r="B58" s="127"/>
      <c r="C58" s="127"/>
      <c r="D58" s="127"/>
      <c r="E58" s="127"/>
      <c r="F58" s="127"/>
      <c r="G58" s="128"/>
      <c r="H58" s="133"/>
    </row>
    <row r="60" spans="1:8" x14ac:dyDescent="0.25">
      <c r="A60" s="176" t="s">
        <v>88</v>
      </c>
      <c r="B60" s="192"/>
      <c r="C60" s="192"/>
      <c r="D60" s="192"/>
      <c r="E60" s="192"/>
      <c r="F60" s="192"/>
      <c r="G60" s="192"/>
      <c r="H60" s="192"/>
    </row>
    <row r="61" spans="1:8" x14ac:dyDescent="0.25">
      <c r="A61" s="192"/>
      <c r="B61" s="192"/>
      <c r="C61" s="192"/>
      <c r="D61" s="192"/>
      <c r="E61" s="192"/>
      <c r="F61" s="192"/>
      <c r="G61" s="192"/>
      <c r="H61" s="192"/>
    </row>
    <row r="62" spans="1:8" x14ac:dyDescent="0.25">
      <c r="A62" s="192"/>
      <c r="B62" s="192"/>
      <c r="C62" s="192"/>
      <c r="D62" s="192"/>
      <c r="E62" s="192"/>
      <c r="F62" s="192"/>
      <c r="G62" s="192"/>
      <c r="H62" s="192"/>
    </row>
    <row r="63" spans="1:8" ht="30" customHeight="1" x14ac:dyDescent="0.25"/>
    <row r="64" spans="1:8" ht="20.45" customHeight="1" x14ac:dyDescent="0.25">
      <c r="A64" s="158" t="s">
        <v>78</v>
      </c>
      <c r="B64" s="131"/>
      <c r="C64" s="134"/>
      <c r="D64" s="134"/>
      <c r="E64" s="134"/>
      <c r="F64" s="134"/>
      <c r="G64" s="134"/>
      <c r="H64" s="134"/>
    </row>
    <row r="65" spans="1:8" ht="12.6" customHeight="1" x14ac:dyDescent="0.25">
      <c r="A65" s="3"/>
    </row>
    <row r="66" spans="1:8" x14ac:dyDescent="0.25">
      <c r="A66" s="178" t="s">
        <v>87</v>
      </c>
      <c r="B66" s="179"/>
      <c r="C66" s="179"/>
      <c r="D66" s="179"/>
      <c r="E66" s="179"/>
      <c r="F66" s="179"/>
      <c r="G66" s="179"/>
      <c r="H66" s="179"/>
    </row>
    <row r="67" spans="1:8" x14ac:dyDescent="0.25">
      <c r="A67" s="178"/>
      <c r="B67" s="179"/>
      <c r="C67" s="179"/>
      <c r="D67" s="179"/>
      <c r="E67" s="179"/>
      <c r="F67" s="179"/>
      <c r="G67" s="179"/>
      <c r="H67" s="179"/>
    </row>
    <row r="68" spans="1:8" x14ac:dyDescent="0.25">
      <c r="A68" s="179"/>
      <c r="B68" s="179"/>
      <c r="C68" s="179"/>
      <c r="D68" s="179"/>
      <c r="E68" s="179"/>
      <c r="F68" s="179"/>
      <c r="G68" s="179"/>
      <c r="H68" s="179"/>
    </row>
    <row r="69" spans="1:8" x14ac:dyDescent="0.25">
      <c r="A69" s="179"/>
      <c r="B69" s="179"/>
      <c r="C69" s="179"/>
      <c r="D69" s="179"/>
      <c r="E69" s="179"/>
      <c r="F69" s="179"/>
      <c r="G69" s="179"/>
      <c r="H69" s="179"/>
    </row>
    <row r="70" spans="1:8" x14ac:dyDescent="0.25">
      <c r="A70" s="179"/>
      <c r="B70" s="179"/>
      <c r="C70" s="179"/>
      <c r="D70" s="179"/>
      <c r="E70" s="179"/>
      <c r="F70" s="179"/>
      <c r="G70" s="179"/>
      <c r="H70" s="179"/>
    </row>
    <row r="71" spans="1:8" x14ac:dyDescent="0.25">
      <c r="A71" s="179"/>
      <c r="B71" s="179"/>
      <c r="C71" s="179"/>
      <c r="D71" s="179"/>
      <c r="E71" s="179"/>
      <c r="F71" s="179"/>
      <c r="G71" s="179"/>
      <c r="H71" s="179"/>
    </row>
    <row r="72" spans="1:8" x14ac:dyDescent="0.25">
      <c r="A72" s="179"/>
      <c r="B72" s="179"/>
      <c r="C72" s="179"/>
      <c r="D72" s="179"/>
      <c r="E72" s="179"/>
      <c r="F72" s="179"/>
      <c r="G72" s="179"/>
      <c r="H72" s="179"/>
    </row>
    <row r="73" spans="1:8" x14ac:dyDescent="0.25">
      <c r="A73" s="179"/>
      <c r="B73" s="179"/>
      <c r="C73" s="179"/>
      <c r="D73" s="179"/>
      <c r="E73" s="179"/>
      <c r="F73" s="179"/>
      <c r="G73" s="179"/>
      <c r="H73" s="179"/>
    </row>
    <row r="74" spans="1:8" x14ac:dyDescent="0.25">
      <c r="A74" s="179"/>
      <c r="B74" s="179"/>
      <c r="C74" s="179"/>
      <c r="D74" s="179"/>
      <c r="E74" s="179"/>
      <c r="F74" s="179"/>
      <c r="G74" s="179"/>
      <c r="H74" s="179"/>
    </row>
    <row r="75" spans="1:8" x14ac:dyDescent="0.25">
      <c r="A75" s="179"/>
      <c r="B75" s="179"/>
      <c r="C75" s="179"/>
      <c r="D75" s="179"/>
      <c r="E75" s="179"/>
      <c r="F75" s="179"/>
      <c r="G75" s="179"/>
      <c r="H75" s="179"/>
    </row>
    <row r="76" spans="1:8" x14ac:dyDescent="0.25">
      <c r="A76" s="179"/>
      <c r="B76" s="179"/>
      <c r="C76" s="179"/>
      <c r="D76" s="179"/>
      <c r="E76" s="179"/>
      <c r="F76" s="179"/>
      <c r="G76" s="179"/>
      <c r="H76" s="179"/>
    </row>
    <row r="77" spans="1:8" ht="18" customHeight="1" x14ac:dyDescent="0.25">
      <c r="A77" s="179"/>
      <c r="B77" s="179"/>
      <c r="C77" s="179"/>
      <c r="D77" s="179"/>
      <c r="E77" s="179"/>
      <c r="F77" s="179"/>
      <c r="G77" s="179"/>
      <c r="H77" s="179"/>
    </row>
    <row r="78" spans="1:8" ht="11.25" customHeight="1" x14ac:dyDescent="0.25">
      <c r="A78" s="179"/>
      <c r="B78" s="179"/>
      <c r="C78" s="179"/>
      <c r="D78" s="179"/>
      <c r="E78" s="179"/>
      <c r="F78" s="179"/>
      <c r="G78" s="179"/>
      <c r="H78" s="179"/>
    </row>
    <row r="79" spans="1:8" ht="29.45" customHeight="1" x14ac:dyDescent="0.25"/>
    <row r="80" spans="1:8" ht="22.9" customHeight="1" x14ac:dyDescent="0.25">
      <c r="A80" s="158" t="s">
        <v>79</v>
      </c>
      <c r="B80" s="134"/>
      <c r="C80" s="134"/>
      <c r="D80" s="134"/>
      <c r="E80" s="134"/>
      <c r="F80" s="134"/>
      <c r="G80" s="134"/>
      <c r="H80" s="134"/>
    </row>
    <row r="81" spans="1:1" ht="6" customHeight="1" x14ac:dyDescent="0.25">
      <c r="A81" s="92"/>
    </row>
    <row r="82" spans="1:1" x14ac:dyDescent="0.25">
      <c r="A82" s="148" t="s">
        <v>82</v>
      </c>
    </row>
  </sheetData>
  <sheetProtection algorithmName="SHA-512" hashValue="QkTz57RsIDHd6Y4ag5g84Pl9cVgheTpVuYpvSk0zNghpPtd+0kX/hiQESplYtpgd6QAdiKMggKb2rqKLQ4yoRQ==" saltValue="xs5xYGwNhWiltPKw+KAt9g==" spinCount="100000" sheet="1" objects="1" scenarios="1"/>
  <mergeCells count="12">
    <mergeCell ref="A1:H1"/>
    <mergeCell ref="A3:H3"/>
    <mergeCell ref="A5:H5"/>
    <mergeCell ref="A18:H28"/>
    <mergeCell ref="A32:H41"/>
    <mergeCell ref="A50:H51"/>
    <mergeCell ref="A66:H78"/>
    <mergeCell ref="A10:F10"/>
    <mergeCell ref="A11:B11"/>
    <mergeCell ref="A12:B12"/>
    <mergeCell ref="A44:H46"/>
    <mergeCell ref="A60:H62"/>
  </mergeCells>
  <printOptions horizontalCentered="1"/>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61"/>
  <sheetViews>
    <sheetView showGridLines="0" zoomScaleNormal="100" workbookViewId="0">
      <selection activeCell="B1" sqref="B1"/>
    </sheetView>
  </sheetViews>
  <sheetFormatPr baseColWidth="10" defaultColWidth="11.5703125" defaultRowHeight="15" x14ac:dyDescent="0.25"/>
  <cols>
    <col min="1" max="1" width="4.28515625" style="19" customWidth="1"/>
    <col min="2" max="2" width="3.28515625" style="19" customWidth="1"/>
    <col min="3" max="3" width="11.5703125" style="19" customWidth="1"/>
    <col min="4" max="5" width="3.28515625" style="19" customWidth="1"/>
    <col min="6" max="6" width="11.5703125" style="19" customWidth="1"/>
    <col min="7" max="8" width="3.28515625" style="19" customWidth="1"/>
    <col min="9" max="9" width="11.5703125" style="19" customWidth="1"/>
    <col min="10" max="11" width="3.28515625" style="19" customWidth="1"/>
    <col min="12" max="12" width="11.5703125" style="19" customWidth="1"/>
    <col min="13" max="14" width="3.28515625" style="19" customWidth="1"/>
    <col min="15" max="15" width="11.5703125" style="19" customWidth="1"/>
    <col min="16" max="17" width="3.28515625" style="19" customWidth="1"/>
    <col min="18" max="18" width="11.5703125" style="19" customWidth="1"/>
    <col min="19" max="20" width="3.28515625" style="19" customWidth="1"/>
    <col min="21" max="21" width="11.5703125" style="19" customWidth="1"/>
    <col min="22" max="23" width="3.28515625" style="19" customWidth="1"/>
    <col min="24" max="24" width="11.5703125" style="19" customWidth="1"/>
    <col min="25" max="26" width="3.28515625" style="19" customWidth="1"/>
    <col min="27" max="27" width="11.5703125" style="19" customWidth="1"/>
    <col min="28" max="29" width="3.28515625" style="19" customWidth="1"/>
    <col min="30" max="30" width="11.5703125" style="19" customWidth="1"/>
    <col min="31" max="32" width="3.28515625" style="19" customWidth="1"/>
    <col min="33" max="33" width="11.5703125" style="19" customWidth="1"/>
    <col min="34" max="35" width="3.28515625" style="19" customWidth="1"/>
    <col min="36" max="36" width="11.5703125" style="19" customWidth="1"/>
    <col min="37" max="37" width="3.28515625" style="19" customWidth="1"/>
    <col min="38" max="38" width="11.5703125" style="19" customWidth="1"/>
    <col min="39" max="39" width="6.28515625" style="19" customWidth="1"/>
    <col min="40" max="40" width="16.85546875" style="19" customWidth="1"/>
    <col min="41" max="41" width="14.28515625" style="19" customWidth="1"/>
    <col min="42" max="43" width="11.5703125" style="19"/>
    <col min="44" max="44" width="23.28515625" style="19" customWidth="1"/>
    <col min="45" max="16384" width="11.5703125" style="19"/>
  </cols>
  <sheetData>
    <row r="1" spans="2:39" s="120" customFormat="1" x14ac:dyDescent="0.25">
      <c r="B1" s="240" t="s">
        <v>94</v>
      </c>
      <c r="AA1" s="230"/>
      <c r="AB1" s="230"/>
      <c r="AC1" s="230"/>
      <c r="AD1" s="230"/>
      <c r="AE1" s="230"/>
      <c r="AF1" s="230"/>
      <c r="AG1" s="230"/>
      <c r="AH1" s="230"/>
      <c r="AI1" s="230"/>
      <c r="AJ1" s="230"/>
      <c r="AK1" s="230"/>
      <c r="AL1" s="230"/>
    </row>
    <row r="2" spans="2:39" s="42" customFormat="1" ht="20.25" x14ac:dyDescent="0.35">
      <c r="B2" s="151" t="s">
        <v>93</v>
      </c>
      <c r="C2" s="41"/>
      <c r="F2" s="41"/>
      <c r="I2" s="43"/>
      <c r="K2" s="234">
        <f>NOTICE!A12</f>
        <v>0</v>
      </c>
      <c r="L2" s="234"/>
      <c r="M2" s="234"/>
      <c r="N2" s="234"/>
      <c r="O2" s="234"/>
      <c r="P2" s="234"/>
      <c r="Q2" s="234"/>
      <c r="R2" s="234"/>
      <c r="S2" s="234"/>
      <c r="T2" s="234"/>
      <c r="U2" s="234"/>
      <c r="V2" s="234"/>
      <c r="W2" s="234"/>
      <c r="X2" s="41"/>
      <c r="AA2" s="209" t="e" vm="1">
        <v>#VALUE!</v>
      </c>
      <c r="AB2" s="210"/>
      <c r="AC2" s="210"/>
      <c r="AD2" s="210"/>
      <c r="AE2" s="210"/>
      <c r="AF2" s="210"/>
      <c r="AG2" s="210"/>
      <c r="AH2" s="210"/>
      <c r="AI2" s="210"/>
      <c r="AJ2" s="210"/>
      <c r="AK2" s="210"/>
      <c r="AL2" s="210"/>
    </row>
    <row r="3" spans="2:39" s="21" customFormat="1" x14ac:dyDescent="0.25">
      <c r="B3" s="19"/>
      <c r="C3" s="19"/>
      <c r="D3" s="19"/>
      <c r="E3" s="19"/>
      <c r="F3" s="19"/>
      <c r="G3" s="19"/>
      <c r="H3" s="19"/>
      <c r="I3" s="19"/>
      <c r="J3" s="19"/>
      <c r="K3" s="19"/>
      <c r="L3" s="19"/>
      <c r="M3" s="19"/>
      <c r="N3" s="19"/>
      <c r="O3" s="19"/>
      <c r="P3" s="19"/>
      <c r="Q3" s="19"/>
      <c r="R3" s="19"/>
      <c r="S3" s="19"/>
      <c r="T3" s="19"/>
      <c r="U3" s="19"/>
      <c r="V3" s="19"/>
      <c r="W3" s="19"/>
      <c r="X3" s="19"/>
      <c r="Y3" s="19"/>
      <c r="Z3" s="19"/>
      <c r="AA3" s="210"/>
      <c r="AB3" s="210"/>
      <c r="AC3" s="210"/>
      <c r="AD3" s="210"/>
      <c r="AE3" s="210"/>
      <c r="AF3" s="210"/>
      <c r="AG3" s="210"/>
      <c r="AH3" s="210"/>
      <c r="AI3" s="210"/>
      <c r="AJ3" s="210"/>
      <c r="AK3" s="210"/>
      <c r="AL3" s="210"/>
    </row>
    <row r="4" spans="2:39" s="21" customFormat="1" ht="39.6" customHeight="1" x14ac:dyDescent="0.2">
      <c r="B4" s="226"/>
      <c r="C4" s="226"/>
      <c r="D4" s="227" t="s">
        <v>95</v>
      </c>
      <c r="E4" s="227"/>
      <c r="F4" s="227"/>
      <c r="G4" s="227"/>
      <c r="H4" s="227"/>
      <c r="I4" s="227"/>
      <c r="J4" s="227"/>
      <c r="K4" s="228" t="s">
        <v>96</v>
      </c>
      <c r="L4" s="218"/>
      <c r="M4" s="218"/>
      <c r="N4" s="218"/>
      <c r="O4" s="218"/>
      <c r="P4" s="229"/>
      <c r="Q4" s="218" t="s">
        <v>97</v>
      </c>
      <c r="R4" s="218"/>
      <c r="S4" s="218"/>
      <c r="T4" s="218"/>
      <c r="U4" s="218"/>
      <c r="V4" s="218"/>
      <c r="W4" s="218" t="s">
        <v>15</v>
      </c>
      <c r="X4" s="218"/>
      <c r="Y4" s="218"/>
      <c r="Z4" s="20"/>
      <c r="AA4" s="210"/>
      <c r="AB4" s="210"/>
      <c r="AC4" s="210"/>
      <c r="AD4" s="210"/>
      <c r="AE4" s="210"/>
      <c r="AF4" s="210"/>
      <c r="AG4" s="210"/>
      <c r="AH4" s="210"/>
      <c r="AI4" s="210"/>
      <c r="AJ4" s="210"/>
      <c r="AK4" s="210"/>
      <c r="AL4" s="210"/>
    </row>
    <row r="5" spans="2:39" s="21" customFormat="1" ht="20.45" customHeight="1" x14ac:dyDescent="0.2">
      <c r="B5" s="224" t="s">
        <v>16</v>
      </c>
      <c r="C5" s="224"/>
      <c r="D5" s="123" t="s">
        <v>17</v>
      </c>
      <c r="E5" s="214"/>
      <c r="F5" s="214"/>
      <c r="G5" s="124" t="s">
        <v>18</v>
      </c>
      <c r="H5" s="214"/>
      <c r="I5" s="214"/>
      <c r="J5" s="214"/>
      <c r="K5" s="123" t="s">
        <v>17</v>
      </c>
      <c r="L5" s="214"/>
      <c r="M5" s="214"/>
      <c r="N5" s="124" t="s">
        <v>18</v>
      </c>
      <c r="O5" s="214"/>
      <c r="P5" s="225"/>
      <c r="Q5" s="125" t="s">
        <v>17</v>
      </c>
      <c r="R5" s="214"/>
      <c r="S5" s="214"/>
      <c r="T5" s="123" t="s">
        <v>18</v>
      </c>
      <c r="U5" s="207"/>
      <c r="V5" s="207"/>
      <c r="W5" s="211">
        <f t="shared" ref="W5:W10" si="0">(H5-E5)+(O5-L5)+(U5-R5)</f>
        <v>0</v>
      </c>
      <c r="X5" s="212"/>
      <c r="Y5" s="212"/>
      <c r="Z5" s="22"/>
      <c r="AA5" s="106" t="s">
        <v>19</v>
      </c>
      <c r="AB5" s="86"/>
      <c r="AC5" s="86"/>
      <c r="AD5" s="86"/>
      <c r="AE5" s="86"/>
      <c r="AF5" s="86"/>
      <c r="AG5" s="122"/>
      <c r="AH5" s="64"/>
      <c r="AI5" s="65"/>
      <c r="AJ5" s="66"/>
      <c r="AK5" s="66"/>
      <c r="AL5" s="112">
        <f>NOTICE!C12</f>
        <v>0</v>
      </c>
      <c r="AM5" s="110"/>
    </row>
    <row r="6" spans="2:39" s="21" customFormat="1" ht="20.45" customHeight="1" x14ac:dyDescent="0.25">
      <c r="B6" s="224" t="s">
        <v>20</v>
      </c>
      <c r="C6" s="224"/>
      <c r="D6" s="123" t="s">
        <v>17</v>
      </c>
      <c r="E6" s="214"/>
      <c r="F6" s="214"/>
      <c r="G6" s="124" t="s">
        <v>18</v>
      </c>
      <c r="H6" s="214"/>
      <c r="I6" s="214"/>
      <c r="J6" s="214"/>
      <c r="K6" s="123" t="s">
        <v>17</v>
      </c>
      <c r="L6" s="214"/>
      <c r="M6" s="214"/>
      <c r="N6" s="124" t="s">
        <v>18</v>
      </c>
      <c r="O6" s="214"/>
      <c r="P6" s="225"/>
      <c r="Q6" s="125" t="s">
        <v>17</v>
      </c>
      <c r="R6" s="214"/>
      <c r="S6" s="214"/>
      <c r="T6" s="123" t="s">
        <v>18</v>
      </c>
      <c r="U6" s="207"/>
      <c r="V6" s="207"/>
      <c r="W6" s="211">
        <f t="shared" si="0"/>
        <v>0</v>
      </c>
      <c r="X6" s="212"/>
      <c r="Y6" s="212"/>
      <c r="Z6" s="23"/>
      <c r="AA6" s="103"/>
      <c r="AB6" s="88"/>
      <c r="AC6" s="88"/>
      <c r="AD6" s="87"/>
      <c r="AE6" s="88"/>
      <c r="AF6" s="88"/>
      <c r="AG6" s="88"/>
      <c r="AH6" s="64"/>
      <c r="AI6" s="65"/>
      <c r="AJ6" s="66"/>
      <c r="AK6" s="66"/>
      <c r="AL6" s="113"/>
    </row>
    <row r="7" spans="2:39" s="21" customFormat="1" ht="20.45" customHeight="1" x14ac:dyDescent="0.2">
      <c r="B7" s="224" t="s">
        <v>21</v>
      </c>
      <c r="C7" s="224"/>
      <c r="D7" s="123" t="s">
        <v>17</v>
      </c>
      <c r="E7" s="214"/>
      <c r="F7" s="214"/>
      <c r="G7" s="124" t="s">
        <v>18</v>
      </c>
      <c r="H7" s="214"/>
      <c r="I7" s="214"/>
      <c r="J7" s="214"/>
      <c r="K7" s="123" t="s">
        <v>17</v>
      </c>
      <c r="L7" s="214"/>
      <c r="M7" s="214"/>
      <c r="N7" s="124" t="s">
        <v>18</v>
      </c>
      <c r="O7" s="214"/>
      <c r="P7" s="225"/>
      <c r="Q7" s="125" t="s">
        <v>17</v>
      </c>
      <c r="R7" s="214"/>
      <c r="S7" s="214"/>
      <c r="T7" s="123" t="s">
        <v>18</v>
      </c>
      <c r="U7" s="207"/>
      <c r="V7" s="207"/>
      <c r="W7" s="211">
        <f t="shared" si="0"/>
        <v>0</v>
      </c>
      <c r="X7" s="212"/>
      <c r="Y7" s="212"/>
      <c r="Z7" s="22"/>
      <c r="AA7" s="107" t="s">
        <v>22</v>
      </c>
      <c r="AB7" s="86"/>
      <c r="AC7" s="86"/>
      <c r="AD7" s="86"/>
      <c r="AE7" s="86"/>
      <c r="AF7" s="86"/>
      <c r="AG7" s="86"/>
      <c r="AH7" s="64"/>
      <c r="AI7" s="65"/>
      <c r="AJ7" s="66"/>
      <c r="AK7" s="66"/>
      <c r="AL7" s="121">
        <f>NOTICE!E12</f>
        <v>0</v>
      </c>
      <c r="AM7" s="110"/>
    </row>
    <row r="8" spans="2:39" s="21" customFormat="1" ht="20.45" customHeight="1" x14ac:dyDescent="0.25">
      <c r="B8" s="224" t="s">
        <v>23</v>
      </c>
      <c r="C8" s="224"/>
      <c r="D8" s="123" t="s">
        <v>17</v>
      </c>
      <c r="E8" s="214"/>
      <c r="F8" s="214"/>
      <c r="G8" s="124" t="s">
        <v>18</v>
      </c>
      <c r="H8" s="214"/>
      <c r="I8" s="214"/>
      <c r="J8" s="214"/>
      <c r="K8" s="123" t="s">
        <v>17</v>
      </c>
      <c r="L8" s="214"/>
      <c r="M8" s="214"/>
      <c r="N8" s="124" t="s">
        <v>18</v>
      </c>
      <c r="O8" s="214"/>
      <c r="P8" s="225"/>
      <c r="Q8" s="125" t="s">
        <v>17</v>
      </c>
      <c r="R8" s="214"/>
      <c r="S8" s="214"/>
      <c r="T8" s="123" t="s">
        <v>18</v>
      </c>
      <c r="U8" s="207"/>
      <c r="V8" s="207"/>
      <c r="W8" s="211">
        <f t="shared" si="0"/>
        <v>0</v>
      </c>
      <c r="X8" s="212"/>
      <c r="Y8" s="212"/>
      <c r="Z8" s="24"/>
      <c r="AA8" s="103"/>
      <c r="AB8" s="89"/>
      <c r="AC8" s="89"/>
      <c r="AD8" s="87"/>
      <c r="AE8" s="89"/>
      <c r="AF8" s="87"/>
      <c r="AG8" s="90"/>
      <c r="AH8" s="64"/>
      <c r="AI8" s="65"/>
      <c r="AJ8" s="66"/>
      <c r="AK8" s="66"/>
      <c r="AL8" s="114"/>
    </row>
    <row r="9" spans="2:39" s="21" customFormat="1" ht="20.45" customHeight="1" x14ac:dyDescent="0.2">
      <c r="B9" s="224" t="s">
        <v>24</v>
      </c>
      <c r="C9" s="224"/>
      <c r="D9" s="123" t="s">
        <v>17</v>
      </c>
      <c r="E9" s="214"/>
      <c r="F9" s="214"/>
      <c r="G9" s="124" t="s">
        <v>18</v>
      </c>
      <c r="H9" s="214"/>
      <c r="I9" s="214"/>
      <c r="J9" s="214"/>
      <c r="K9" s="123" t="s">
        <v>17</v>
      </c>
      <c r="L9" s="214"/>
      <c r="M9" s="214"/>
      <c r="N9" s="124" t="s">
        <v>18</v>
      </c>
      <c r="O9" s="214"/>
      <c r="P9" s="225"/>
      <c r="Q9" s="125" t="s">
        <v>17</v>
      </c>
      <c r="R9" s="214"/>
      <c r="S9" s="214"/>
      <c r="T9" s="123" t="s">
        <v>18</v>
      </c>
      <c r="U9" s="207"/>
      <c r="V9" s="207"/>
      <c r="W9" s="211">
        <f t="shared" si="0"/>
        <v>0</v>
      </c>
      <c r="X9" s="212"/>
      <c r="Y9" s="212"/>
      <c r="Z9" s="22"/>
      <c r="AA9" s="108" t="s">
        <v>25</v>
      </c>
      <c r="AB9" s="91"/>
      <c r="AC9" s="91"/>
      <c r="AD9" s="91"/>
      <c r="AE9" s="91"/>
      <c r="AF9" s="91"/>
      <c r="AG9" s="91"/>
      <c r="AH9" s="67"/>
      <c r="AI9" s="67"/>
      <c r="AJ9" s="66"/>
      <c r="AK9" s="66"/>
      <c r="AL9" s="121">
        <f>NOTICE!F12</f>
        <v>0</v>
      </c>
      <c r="AM9" s="110"/>
    </row>
    <row r="10" spans="2:39" s="29" customFormat="1" ht="20.45" customHeight="1" x14ac:dyDescent="0.2">
      <c r="B10" s="224" t="s">
        <v>26</v>
      </c>
      <c r="C10" s="224"/>
      <c r="D10" s="123" t="s">
        <v>17</v>
      </c>
      <c r="E10" s="214"/>
      <c r="F10" s="214"/>
      <c r="G10" s="124" t="s">
        <v>18</v>
      </c>
      <c r="H10" s="214"/>
      <c r="I10" s="214"/>
      <c r="J10" s="214"/>
      <c r="K10" s="123" t="s">
        <v>17</v>
      </c>
      <c r="L10" s="214"/>
      <c r="M10" s="214"/>
      <c r="N10" s="124" t="s">
        <v>18</v>
      </c>
      <c r="O10" s="214"/>
      <c r="P10" s="225"/>
      <c r="Q10" s="125" t="s">
        <v>17</v>
      </c>
      <c r="R10" s="214"/>
      <c r="S10" s="214"/>
      <c r="T10" s="123" t="s">
        <v>18</v>
      </c>
      <c r="U10" s="207"/>
      <c r="V10" s="207"/>
      <c r="W10" s="211">
        <f t="shared" si="0"/>
        <v>0</v>
      </c>
      <c r="X10" s="212"/>
      <c r="Y10" s="212"/>
      <c r="Z10" s="21"/>
      <c r="AA10" s="87"/>
      <c r="AB10" s="87"/>
      <c r="AC10" s="87"/>
      <c r="AD10" s="109" t="s">
        <v>27</v>
      </c>
      <c r="AE10" s="87"/>
      <c r="AF10" s="87"/>
      <c r="AG10" s="87"/>
      <c r="AH10" s="44"/>
      <c r="AI10" s="44"/>
      <c r="AJ10" s="44"/>
      <c r="AK10" s="21"/>
      <c r="AL10" s="111"/>
    </row>
    <row r="11" spans="2:39" s="42" customFormat="1" ht="18" customHeight="1" x14ac:dyDescent="0.25">
      <c r="B11" s="93"/>
      <c r="C11" s="94"/>
      <c r="D11" s="95"/>
      <c r="E11" s="96"/>
      <c r="F11" s="97"/>
      <c r="G11" s="98"/>
      <c r="H11" s="96"/>
      <c r="I11" s="97"/>
      <c r="J11" s="98"/>
      <c r="K11" s="96"/>
      <c r="L11" s="97"/>
      <c r="M11" s="98"/>
      <c r="N11" s="98"/>
      <c r="O11" s="98"/>
      <c r="P11" s="99"/>
      <c r="Q11" s="215"/>
      <c r="R11" s="216"/>
      <c r="S11" s="216"/>
      <c r="T11" s="100"/>
      <c r="U11" s="101"/>
      <c r="V11" s="102"/>
      <c r="W11" s="217">
        <f>SUM(W5:Y10)</f>
        <v>0</v>
      </c>
      <c r="X11" s="218"/>
      <c r="Y11" s="218"/>
      <c r="Z11" s="29"/>
      <c r="AA11" s="34"/>
      <c r="AB11" s="29"/>
      <c r="AC11" s="29"/>
      <c r="AD11" s="29"/>
      <c r="AE11" s="29"/>
      <c r="AF11" s="35"/>
      <c r="AG11" s="44"/>
      <c r="AH11" s="44"/>
      <c r="AI11" s="44"/>
      <c r="AJ11" s="44"/>
      <c r="AK11" s="36"/>
      <c r="AL11" s="29"/>
    </row>
    <row r="12" spans="2:39" s="42" customFormat="1" ht="15.75" x14ac:dyDescent="0.25">
      <c r="B12" s="25"/>
      <c r="C12" s="26"/>
      <c r="D12" s="27"/>
      <c r="E12" s="28"/>
      <c r="F12" s="29"/>
      <c r="G12" s="30"/>
      <c r="H12" s="28"/>
      <c r="I12" s="29"/>
      <c r="J12" s="30"/>
      <c r="K12" s="28"/>
      <c r="L12" s="29"/>
      <c r="M12" s="30"/>
      <c r="N12" s="30"/>
      <c r="O12" s="30"/>
      <c r="P12" s="31"/>
      <c r="Q12" s="53"/>
      <c r="R12" s="54"/>
      <c r="S12" s="54"/>
      <c r="T12" s="32"/>
      <c r="U12" s="33"/>
      <c r="V12" s="21"/>
      <c r="W12" s="37"/>
      <c r="X12" s="38"/>
      <c r="Y12" s="38"/>
      <c r="Z12" s="29"/>
      <c r="AA12" s="34"/>
      <c r="AB12" s="29"/>
      <c r="AC12" s="29"/>
      <c r="AD12" s="29"/>
      <c r="AE12" s="29"/>
      <c r="AF12" s="35"/>
      <c r="AG12" s="44"/>
      <c r="AH12" s="44"/>
      <c r="AI12" s="44"/>
      <c r="AJ12" s="44"/>
      <c r="AK12" s="36"/>
      <c r="AL12" s="29"/>
    </row>
    <row r="13" spans="2:39" s="39" customFormat="1" x14ac:dyDescent="0.25">
      <c r="B13" s="208" t="s">
        <v>28</v>
      </c>
      <c r="C13" s="208"/>
      <c r="D13" s="208"/>
      <c r="E13" s="208" t="s">
        <v>29</v>
      </c>
      <c r="F13" s="208"/>
      <c r="G13" s="208"/>
      <c r="H13" s="208" t="s">
        <v>30</v>
      </c>
      <c r="I13" s="208"/>
      <c r="J13" s="208"/>
      <c r="K13" s="223" t="s">
        <v>31</v>
      </c>
      <c r="L13" s="223"/>
      <c r="M13" s="223"/>
      <c r="N13" s="208" t="s">
        <v>32</v>
      </c>
      <c r="O13" s="208"/>
      <c r="P13" s="208"/>
      <c r="Q13" s="208" t="s">
        <v>33</v>
      </c>
      <c r="R13" s="208"/>
      <c r="S13" s="208"/>
      <c r="T13" s="208" t="s">
        <v>34</v>
      </c>
      <c r="U13" s="208"/>
      <c r="V13" s="208"/>
      <c r="W13" s="208" t="s">
        <v>35</v>
      </c>
      <c r="X13" s="208"/>
      <c r="Y13" s="208"/>
      <c r="Z13" s="208" t="s">
        <v>36</v>
      </c>
      <c r="AA13" s="208"/>
      <c r="AB13" s="208"/>
      <c r="AC13" s="208" t="s">
        <v>37</v>
      </c>
      <c r="AD13" s="208"/>
      <c r="AE13" s="208"/>
      <c r="AF13" s="208" t="s">
        <v>38</v>
      </c>
      <c r="AG13" s="208"/>
      <c r="AH13" s="208"/>
      <c r="AI13" s="208" t="s">
        <v>39</v>
      </c>
      <c r="AJ13" s="208"/>
      <c r="AK13" s="208"/>
    </row>
    <row r="14" spans="2:39" x14ac:dyDescent="0.25">
      <c r="B14" s="70" t="s">
        <v>40</v>
      </c>
      <c r="C14" s="59">
        <f>W6</f>
        <v>0</v>
      </c>
      <c r="D14" s="70">
        <v>1</v>
      </c>
      <c r="E14" s="70" t="s">
        <v>41</v>
      </c>
      <c r="F14" s="59">
        <f>W8</f>
        <v>0</v>
      </c>
      <c r="G14" s="70">
        <v>1</v>
      </c>
      <c r="H14" s="73" t="s">
        <v>42</v>
      </c>
      <c r="I14" s="105" t="s">
        <v>43</v>
      </c>
      <c r="J14" s="73">
        <v>1</v>
      </c>
      <c r="K14" s="70" t="s">
        <v>40</v>
      </c>
      <c r="L14" s="59">
        <f>W6</f>
        <v>0</v>
      </c>
      <c r="M14" s="70">
        <v>1</v>
      </c>
      <c r="N14" s="74" t="s">
        <v>44</v>
      </c>
      <c r="O14" s="104" t="s">
        <v>45</v>
      </c>
      <c r="P14" s="74">
        <v>1</v>
      </c>
      <c r="Q14" s="70" t="s">
        <v>46</v>
      </c>
      <c r="R14" s="59">
        <f>W5</f>
        <v>0</v>
      </c>
      <c r="S14" s="70">
        <v>1</v>
      </c>
      <c r="T14" s="70" t="s">
        <v>46</v>
      </c>
      <c r="U14" s="82"/>
      <c r="V14" s="75">
        <v>1</v>
      </c>
      <c r="W14" s="70" t="s">
        <v>41</v>
      </c>
      <c r="X14" s="59">
        <f>W8</f>
        <v>0</v>
      </c>
      <c r="Y14" s="70">
        <v>1</v>
      </c>
      <c r="Z14" s="74" t="s">
        <v>47</v>
      </c>
      <c r="AA14" s="104" t="s">
        <v>48</v>
      </c>
      <c r="AB14" s="74">
        <v>1</v>
      </c>
      <c r="AC14" s="70" t="s">
        <v>40</v>
      </c>
      <c r="AD14" s="59">
        <f>W6</f>
        <v>0</v>
      </c>
      <c r="AE14" s="70">
        <v>1</v>
      </c>
      <c r="AF14" s="70" t="s">
        <v>41</v>
      </c>
      <c r="AG14" s="59">
        <f>W8</f>
        <v>0</v>
      </c>
      <c r="AH14" s="70">
        <v>1</v>
      </c>
      <c r="AI14" s="71" t="s">
        <v>42</v>
      </c>
      <c r="AJ14" s="79">
        <f>SUM(AG39:AG44)</f>
        <v>0</v>
      </c>
      <c r="AK14" s="60">
        <v>1</v>
      </c>
      <c r="AL14" s="48"/>
    </row>
    <row r="15" spans="2:39" x14ac:dyDescent="0.25">
      <c r="B15" s="70" t="s">
        <v>49</v>
      </c>
      <c r="C15" s="59">
        <f t="shared" ref="C15:C18" si="1">W7</f>
        <v>0</v>
      </c>
      <c r="D15" s="70">
        <v>2.0068965517241399</v>
      </c>
      <c r="E15" s="70" t="s">
        <v>44</v>
      </c>
      <c r="F15" s="59">
        <f t="shared" ref="F15:F16" si="2">W9</f>
        <v>0</v>
      </c>
      <c r="G15" s="70">
        <v>2.0064516129032297</v>
      </c>
      <c r="H15" s="70" t="s">
        <v>46</v>
      </c>
      <c r="I15" s="59">
        <f>W5</f>
        <v>0</v>
      </c>
      <c r="J15" s="70">
        <v>2.0068965517241399</v>
      </c>
      <c r="K15" s="70" t="s">
        <v>49</v>
      </c>
      <c r="L15" s="59">
        <f t="shared" ref="L15:L18" si="3">W7</f>
        <v>0</v>
      </c>
      <c r="M15" s="70">
        <v>2.0064516129032297</v>
      </c>
      <c r="N15" s="70" t="s">
        <v>47</v>
      </c>
      <c r="O15" s="82" t="str">
        <f>IF(L44="CP","CP","")</f>
        <v/>
      </c>
      <c r="P15" s="75">
        <v>2</v>
      </c>
      <c r="Q15" s="70" t="s">
        <v>40</v>
      </c>
      <c r="R15" s="59">
        <f t="shared" ref="R15:R19" si="4">W6</f>
        <v>0</v>
      </c>
      <c r="S15" s="70">
        <v>2.0079365079365097</v>
      </c>
      <c r="T15" s="70" t="s">
        <v>40</v>
      </c>
      <c r="U15" s="82"/>
      <c r="V15" s="75">
        <v>2.0064516129032297</v>
      </c>
      <c r="W15" s="70" t="s">
        <v>44</v>
      </c>
      <c r="X15" s="59">
        <f t="shared" ref="X15:X16" si="5">W9</f>
        <v>0</v>
      </c>
      <c r="Y15" s="70">
        <v>2.0068965517241399</v>
      </c>
      <c r="Z15" s="71" t="s">
        <v>42</v>
      </c>
      <c r="AA15" s="78">
        <f>SUM(X39:X43)</f>
        <v>0</v>
      </c>
      <c r="AB15" s="72">
        <v>2.0064516129032297</v>
      </c>
      <c r="AC15" s="70" t="s">
        <v>49</v>
      </c>
      <c r="AD15" s="59">
        <f t="shared" ref="AD15:AD18" si="6">W7</f>
        <v>0</v>
      </c>
      <c r="AE15" s="70">
        <v>2.0068965517241399</v>
      </c>
      <c r="AF15" s="70" t="s">
        <v>44</v>
      </c>
      <c r="AG15" s="59">
        <f t="shared" ref="AG15:AG16" si="7">W9</f>
        <v>0</v>
      </c>
      <c r="AH15" s="70">
        <v>2.0064516129032297</v>
      </c>
      <c r="AI15" s="70" t="s">
        <v>46</v>
      </c>
      <c r="AJ15" s="82"/>
      <c r="AK15" s="61">
        <v>2.0064516129032297</v>
      </c>
      <c r="AL15" s="49"/>
    </row>
    <row r="16" spans="2:39" x14ac:dyDescent="0.25">
      <c r="B16" s="70" t="s">
        <v>41</v>
      </c>
      <c r="C16" s="59">
        <f t="shared" si="1"/>
        <v>0</v>
      </c>
      <c r="D16" s="70">
        <v>3.0137931034482799</v>
      </c>
      <c r="E16" s="70" t="s">
        <v>47</v>
      </c>
      <c r="F16" s="59">
        <f t="shared" si="2"/>
        <v>0</v>
      </c>
      <c r="G16" s="70">
        <v>3.0129032258064599</v>
      </c>
      <c r="H16" s="70" t="s">
        <v>40</v>
      </c>
      <c r="I16" s="59">
        <f t="shared" ref="I16:I20" si="8">W6</f>
        <v>0</v>
      </c>
      <c r="J16" s="70">
        <v>3.0137931034482799</v>
      </c>
      <c r="K16" s="70" t="s">
        <v>41</v>
      </c>
      <c r="L16" s="59">
        <f t="shared" si="3"/>
        <v>0</v>
      </c>
      <c r="M16" s="70">
        <v>3.0129032258064599</v>
      </c>
      <c r="N16" s="71" t="s">
        <v>42</v>
      </c>
      <c r="O16" s="79">
        <f>SUM(L41:L44,O15)</f>
        <v>0</v>
      </c>
      <c r="P16" s="76">
        <v>3</v>
      </c>
      <c r="Q16" s="70" t="s">
        <v>49</v>
      </c>
      <c r="R16" s="59">
        <f t="shared" si="4"/>
        <v>0</v>
      </c>
      <c r="S16" s="70">
        <v>3.0158730158730198</v>
      </c>
      <c r="T16" s="70" t="s">
        <v>49</v>
      </c>
      <c r="U16" s="82"/>
      <c r="V16" s="75">
        <v>3.0129032258064599</v>
      </c>
      <c r="W16" s="70" t="s">
        <v>47</v>
      </c>
      <c r="X16" s="59">
        <f t="shared" si="5"/>
        <v>0</v>
      </c>
      <c r="Y16" s="70">
        <v>3.0137931034482799</v>
      </c>
      <c r="Z16" s="70" t="s">
        <v>46</v>
      </c>
      <c r="AA16" s="59">
        <f>W5</f>
        <v>0</v>
      </c>
      <c r="AB16" s="70">
        <v>3.0129032258064599</v>
      </c>
      <c r="AC16" s="70" t="s">
        <v>41</v>
      </c>
      <c r="AD16" s="59">
        <f t="shared" si="6"/>
        <v>0</v>
      </c>
      <c r="AE16" s="70">
        <v>3.0137931034482799</v>
      </c>
      <c r="AF16" s="70" t="s">
        <v>47</v>
      </c>
      <c r="AG16" s="59">
        <f t="shared" si="7"/>
        <v>0</v>
      </c>
      <c r="AH16" s="70">
        <v>3.0129032258064599</v>
      </c>
      <c r="AI16" s="70" t="s">
        <v>40</v>
      </c>
      <c r="AJ16" s="82"/>
      <c r="AK16" s="61">
        <v>3.0129032258064599</v>
      </c>
      <c r="AL16" s="49"/>
    </row>
    <row r="17" spans="2:38" x14ac:dyDescent="0.25">
      <c r="B17" s="70" t="s">
        <v>44</v>
      </c>
      <c r="C17" s="59">
        <f t="shared" si="1"/>
        <v>0</v>
      </c>
      <c r="D17" s="70">
        <v>4.0206896551724203</v>
      </c>
      <c r="E17" s="71" t="s">
        <v>42</v>
      </c>
      <c r="F17" s="78">
        <f>SUM(C41:C43,F14:F16)</f>
        <v>0</v>
      </c>
      <c r="G17" s="72">
        <v>4.01935483870969</v>
      </c>
      <c r="H17" s="70" t="s">
        <v>49</v>
      </c>
      <c r="I17" s="59">
        <f t="shared" si="8"/>
        <v>0</v>
      </c>
      <c r="J17" s="70">
        <v>4.0206896551724203</v>
      </c>
      <c r="K17" s="70" t="s">
        <v>44</v>
      </c>
      <c r="L17" s="59">
        <f t="shared" si="3"/>
        <v>0</v>
      </c>
      <c r="M17" s="70">
        <v>4.01935483870969</v>
      </c>
      <c r="N17" s="70" t="s">
        <v>46</v>
      </c>
      <c r="O17" s="59">
        <f>W5</f>
        <v>0</v>
      </c>
      <c r="P17" s="70">
        <v>4</v>
      </c>
      <c r="Q17" s="70" t="s">
        <v>41</v>
      </c>
      <c r="R17" s="59">
        <f t="shared" si="4"/>
        <v>0</v>
      </c>
      <c r="S17" s="70">
        <v>4.0238095238095299</v>
      </c>
      <c r="T17" s="70" t="s">
        <v>41</v>
      </c>
      <c r="U17" s="83"/>
      <c r="V17" s="75">
        <v>4.01935483870969</v>
      </c>
      <c r="W17" s="71" t="s">
        <v>42</v>
      </c>
      <c r="X17" s="78">
        <f>SUM(U43:U44,X14:X16)</f>
        <v>0</v>
      </c>
      <c r="Y17" s="72">
        <v>4.0206896551724203</v>
      </c>
      <c r="Z17" s="70" t="s">
        <v>40</v>
      </c>
      <c r="AA17" s="59">
        <f t="shared" ref="AA17:AA18" si="9">W6</f>
        <v>0</v>
      </c>
      <c r="AB17" s="70">
        <v>4.01935483870969</v>
      </c>
      <c r="AC17" s="70" t="s">
        <v>44</v>
      </c>
      <c r="AD17" s="59">
        <f t="shared" si="6"/>
        <v>0</v>
      </c>
      <c r="AE17" s="70">
        <v>4.0206896551724203</v>
      </c>
      <c r="AF17" s="71" t="s">
        <v>42</v>
      </c>
      <c r="AG17" s="78">
        <f>SUM(AD41:AD43,AG14:AG16)</f>
        <v>0</v>
      </c>
      <c r="AH17" s="72">
        <v>4.01935483870969</v>
      </c>
      <c r="AI17" s="70" t="s">
        <v>49</v>
      </c>
      <c r="AJ17" s="82"/>
      <c r="AK17" s="61">
        <v>4.01935483870969</v>
      </c>
      <c r="AL17" s="50"/>
    </row>
    <row r="18" spans="2:38" x14ac:dyDescent="0.25">
      <c r="B18" s="70" t="s">
        <v>47</v>
      </c>
      <c r="C18" s="59">
        <f t="shared" si="1"/>
        <v>0</v>
      </c>
      <c r="D18" s="70">
        <v>5.0275862068965598</v>
      </c>
      <c r="E18" s="70" t="s">
        <v>46</v>
      </c>
      <c r="F18" s="59">
        <f>W5</f>
        <v>0</v>
      </c>
      <c r="G18" s="70">
        <v>5.0258064516129197</v>
      </c>
      <c r="H18" s="70" t="s">
        <v>41</v>
      </c>
      <c r="I18" s="59">
        <f t="shared" si="8"/>
        <v>0</v>
      </c>
      <c r="J18" s="70">
        <v>5.0275862068965598</v>
      </c>
      <c r="K18" s="70" t="s">
        <v>47</v>
      </c>
      <c r="L18" s="59">
        <f t="shared" si="3"/>
        <v>0</v>
      </c>
      <c r="M18" s="70">
        <v>5.0258064516129197</v>
      </c>
      <c r="N18" s="70" t="s">
        <v>40</v>
      </c>
      <c r="O18" s="59">
        <f t="shared" ref="O18:O22" si="10">W6</f>
        <v>0</v>
      </c>
      <c r="P18" s="70">
        <v>5</v>
      </c>
      <c r="Q18" s="70" t="s">
        <v>44</v>
      </c>
      <c r="R18" s="59">
        <f t="shared" si="4"/>
        <v>0</v>
      </c>
      <c r="S18" s="70">
        <v>5.0317460317460396</v>
      </c>
      <c r="T18" s="70" t="s">
        <v>44</v>
      </c>
      <c r="U18" s="82"/>
      <c r="V18" s="75">
        <v>5.0258064516129197</v>
      </c>
      <c r="W18" s="70" t="s">
        <v>46</v>
      </c>
      <c r="X18" s="59">
        <f>W5</f>
        <v>0</v>
      </c>
      <c r="Y18" s="70">
        <v>5.0275862068965598</v>
      </c>
      <c r="Z18" s="70" t="s">
        <v>49</v>
      </c>
      <c r="AA18" s="59">
        <f t="shared" si="9"/>
        <v>0</v>
      </c>
      <c r="AB18" s="70">
        <v>5.0258064516129197</v>
      </c>
      <c r="AC18" s="70" t="s">
        <v>47</v>
      </c>
      <c r="AD18" s="59">
        <f t="shared" si="6"/>
        <v>0</v>
      </c>
      <c r="AE18" s="70">
        <v>5.0275862068965598</v>
      </c>
      <c r="AF18" s="70" t="s">
        <v>46</v>
      </c>
      <c r="AG18" s="82"/>
      <c r="AH18" s="75">
        <v>5.0258064516129197</v>
      </c>
      <c r="AI18" s="70" t="s">
        <v>41</v>
      </c>
      <c r="AJ18" s="82"/>
      <c r="AK18" s="61">
        <v>5.0258064516129197</v>
      </c>
      <c r="AL18" s="49"/>
    </row>
    <row r="19" spans="2:38" x14ac:dyDescent="0.25">
      <c r="B19" s="71" t="s">
        <v>42</v>
      </c>
      <c r="C19" s="78">
        <f>SUM(C14:C18)</f>
        <v>0</v>
      </c>
      <c r="D19" s="72">
        <v>6.0344827586206993</v>
      </c>
      <c r="E19" s="70" t="s">
        <v>40</v>
      </c>
      <c r="F19" s="59">
        <f t="shared" ref="F19:F23" si="11">W6</f>
        <v>0</v>
      </c>
      <c r="G19" s="70">
        <v>6.0322580645161494</v>
      </c>
      <c r="H19" s="70" t="s">
        <v>44</v>
      </c>
      <c r="I19" s="59">
        <f t="shared" si="8"/>
        <v>0</v>
      </c>
      <c r="J19" s="70">
        <v>6.0344827586206993</v>
      </c>
      <c r="K19" s="71" t="s">
        <v>42</v>
      </c>
      <c r="L19" s="78">
        <f>SUM(I43,L14:L18)</f>
        <v>0</v>
      </c>
      <c r="M19" s="72">
        <v>6.0322580645161494</v>
      </c>
      <c r="N19" s="70" t="s">
        <v>49</v>
      </c>
      <c r="O19" s="59">
        <f t="shared" si="10"/>
        <v>0</v>
      </c>
      <c r="P19" s="70">
        <v>6</v>
      </c>
      <c r="Q19" s="70" t="s">
        <v>47</v>
      </c>
      <c r="R19" s="59">
        <f t="shared" si="4"/>
        <v>0</v>
      </c>
      <c r="S19" s="70">
        <v>6.0396825396825493</v>
      </c>
      <c r="T19" s="70" t="s">
        <v>47</v>
      </c>
      <c r="U19" s="82" t="str">
        <f>IF(U18="CP","CP","")</f>
        <v/>
      </c>
      <c r="V19" s="75">
        <v>6.0322580645161494</v>
      </c>
      <c r="W19" s="70" t="s">
        <v>40</v>
      </c>
      <c r="X19" s="59">
        <f t="shared" ref="X19:X23" si="12">W6</f>
        <v>0</v>
      </c>
      <c r="Y19" s="70">
        <v>6.0344827586206993</v>
      </c>
      <c r="Z19" s="74" t="s">
        <v>41</v>
      </c>
      <c r="AA19" s="85" t="s">
        <v>50</v>
      </c>
      <c r="AB19" s="74">
        <v>6.0322580645161494</v>
      </c>
      <c r="AC19" s="71" t="s">
        <v>42</v>
      </c>
      <c r="AD19" s="78">
        <f>SUM(AA44,AD14:AD18)</f>
        <v>0</v>
      </c>
      <c r="AE19" s="72">
        <v>6.0344827586206993</v>
      </c>
      <c r="AF19" s="70" t="s">
        <v>40</v>
      </c>
      <c r="AG19" s="83"/>
      <c r="AH19" s="75">
        <v>6.0322580645161494</v>
      </c>
      <c r="AI19" s="70" t="s">
        <v>44</v>
      </c>
      <c r="AJ19" s="82"/>
      <c r="AK19" s="61">
        <v>6.0322580645161494</v>
      </c>
      <c r="AL19" s="50"/>
    </row>
    <row r="20" spans="2:38" x14ac:dyDescent="0.25">
      <c r="B20" s="70" t="s">
        <v>46</v>
      </c>
      <c r="C20" s="59">
        <f>W5</f>
        <v>0</v>
      </c>
      <c r="D20" s="70">
        <v>7.0413793103448397</v>
      </c>
      <c r="E20" s="70" t="s">
        <v>49</v>
      </c>
      <c r="F20" s="59">
        <f t="shared" si="11"/>
        <v>0</v>
      </c>
      <c r="G20" s="70">
        <v>7.03870967741938</v>
      </c>
      <c r="H20" s="70" t="s">
        <v>47</v>
      </c>
      <c r="I20" s="59">
        <f t="shared" si="8"/>
        <v>0</v>
      </c>
      <c r="J20" s="70">
        <v>7.0413793103448397</v>
      </c>
      <c r="K20" s="70" t="s">
        <v>46</v>
      </c>
      <c r="L20" s="59">
        <f>W5</f>
        <v>0</v>
      </c>
      <c r="M20" s="70">
        <v>7.03870967741938</v>
      </c>
      <c r="N20" s="70" t="s">
        <v>41</v>
      </c>
      <c r="O20" s="59">
        <f t="shared" si="10"/>
        <v>0</v>
      </c>
      <c r="P20" s="70">
        <v>7</v>
      </c>
      <c r="Q20" s="71" t="s">
        <v>42</v>
      </c>
      <c r="R20" s="78">
        <f>SUM(R14:R19)</f>
        <v>0</v>
      </c>
      <c r="S20" s="72">
        <v>7.0476190476190599</v>
      </c>
      <c r="T20" s="71" t="s">
        <v>42</v>
      </c>
      <c r="U20" s="79">
        <f>SUM(U14:U19)</f>
        <v>0</v>
      </c>
      <c r="V20" s="76">
        <v>7.03870967741938</v>
      </c>
      <c r="W20" s="70" t="s">
        <v>49</v>
      </c>
      <c r="X20" s="59">
        <f t="shared" si="12"/>
        <v>0</v>
      </c>
      <c r="Y20" s="70">
        <v>7.0413793103448397</v>
      </c>
      <c r="Z20" s="70" t="s">
        <v>44</v>
      </c>
      <c r="AA20" s="68"/>
      <c r="AB20" s="77">
        <v>7.03870967741938</v>
      </c>
      <c r="AC20" s="70" t="s">
        <v>46</v>
      </c>
      <c r="AD20" s="59">
        <f>W5</f>
        <v>0</v>
      </c>
      <c r="AE20" s="70">
        <v>7.0413793103448397</v>
      </c>
      <c r="AF20" s="70" t="s">
        <v>49</v>
      </c>
      <c r="AG20" s="82"/>
      <c r="AH20" s="75">
        <v>7.03870967741938</v>
      </c>
      <c r="AI20" s="70" t="s">
        <v>47</v>
      </c>
      <c r="AJ20" s="82" t="str">
        <f>IF(AJ19="CP","CP","")</f>
        <v/>
      </c>
      <c r="AK20" s="61">
        <v>7.03870967741938</v>
      </c>
      <c r="AL20" s="39"/>
    </row>
    <row r="21" spans="2:38" x14ac:dyDescent="0.25">
      <c r="B21" s="70" t="s">
        <v>40</v>
      </c>
      <c r="C21" s="59">
        <f t="shared" ref="C21:C25" si="13">W6</f>
        <v>0</v>
      </c>
      <c r="D21" s="70">
        <v>8.04827586206898</v>
      </c>
      <c r="E21" s="70" t="s">
        <v>41</v>
      </c>
      <c r="F21" s="59">
        <f t="shared" si="11"/>
        <v>0</v>
      </c>
      <c r="G21" s="70">
        <v>8.0451612903226106</v>
      </c>
      <c r="H21" s="71" t="s">
        <v>42</v>
      </c>
      <c r="I21" s="78">
        <f>SUM(I15:I20)</f>
        <v>0</v>
      </c>
      <c r="J21" s="72">
        <v>8.04827586206898</v>
      </c>
      <c r="K21" s="70" t="s">
        <v>40</v>
      </c>
      <c r="L21" s="59">
        <f t="shared" ref="L21:L25" si="14">W6</f>
        <v>0</v>
      </c>
      <c r="M21" s="70">
        <v>8.0451612903226106</v>
      </c>
      <c r="N21" s="70" t="s">
        <v>44</v>
      </c>
      <c r="O21" s="59">
        <f t="shared" si="10"/>
        <v>0</v>
      </c>
      <c r="P21" s="70">
        <v>8</v>
      </c>
      <c r="Q21" s="70" t="s">
        <v>46</v>
      </c>
      <c r="R21" s="59">
        <f>W5</f>
        <v>0</v>
      </c>
      <c r="S21" s="70">
        <v>8.0555555555555696</v>
      </c>
      <c r="T21" s="70" t="s">
        <v>46</v>
      </c>
      <c r="U21" s="59">
        <f>W5</f>
        <v>0</v>
      </c>
      <c r="V21" s="70">
        <v>8.0451612903226106</v>
      </c>
      <c r="W21" s="70" t="s">
        <v>41</v>
      </c>
      <c r="X21" s="59">
        <f t="shared" si="12"/>
        <v>0</v>
      </c>
      <c r="Y21" s="70">
        <v>8.04827586206898</v>
      </c>
      <c r="Z21" s="74" t="s">
        <v>47</v>
      </c>
      <c r="AA21" s="104" t="s">
        <v>51</v>
      </c>
      <c r="AB21" s="74">
        <v>8.0451612903226106</v>
      </c>
      <c r="AC21" s="70" t="s">
        <v>40</v>
      </c>
      <c r="AD21" s="59">
        <f t="shared" ref="AD21:AD25" si="15">W6</f>
        <v>0</v>
      </c>
      <c r="AE21" s="70">
        <v>8.04827586206898</v>
      </c>
      <c r="AF21" s="70" t="s">
        <v>41</v>
      </c>
      <c r="AG21" s="82"/>
      <c r="AH21" s="75">
        <v>8.0451612903226106</v>
      </c>
      <c r="AI21" s="71" t="s">
        <v>42</v>
      </c>
      <c r="AJ21" s="79">
        <f>SUM(AJ15:AJ20)</f>
        <v>0</v>
      </c>
      <c r="AK21" s="60">
        <v>8.0451612903226106</v>
      </c>
      <c r="AL21" s="39"/>
    </row>
    <row r="22" spans="2:38" x14ac:dyDescent="0.25">
      <c r="B22" s="70" t="s">
        <v>49</v>
      </c>
      <c r="C22" s="59">
        <f t="shared" si="13"/>
        <v>0</v>
      </c>
      <c r="D22" s="70">
        <v>9.0551724137931195</v>
      </c>
      <c r="E22" s="70" t="s">
        <v>44</v>
      </c>
      <c r="F22" s="59">
        <f t="shared" si="11"/>
        <v>0</v>
      </c>
      <c r="G22" s="70">
        <v>9.0516129032258394</v>
      </c>
      <c r="H22" s="70" t="s">
        <v>46</v>
      </c>
      <c r="I22" s="59">
        <f>W5</f>
        <v>0</v>
      </c>
      <c r="J22" s="70">
        <v>9.0551724137931195</v>
      </c>
      <c r="K22" s="70" t="s">
        <v>49</v>
      </c>
      <c r="L22" s="59">
        <f t="shared" si="14"/>
        <v>0</v>
      </c>
      <c r="M22" s="70">
        <v>9.0516129032258394</v>
      </c>
      <c r="N22" s="70" t="s">
        <v>47</v>
      </c>
      <c r="O22" s="59">
        <f t="shared" si="10"/>
        <v>0</v>
      </c>
      <c r="P22" s="70">
        <v>9</v>
      </c>
      <c r="Q22" s="70" t="s">
        <v>40</v>
      </c>
      <c r="R22" s="59">
        <f t="shared" ref="R22:R26" si="16">W6</f>
        <v>0</v>
      </c>
      <c r="S22" s="70">
        <v>9.0634920634920793</v>
      </c>
      <c r="T22" s="70" t="s">
        <v>40</v>
      </c>
      <c r="U22" s="59">
        <f t="shared" ref="U22:U26" si="17">W6</f>
        <v>0</v>
      </c>
      <c r="V22" s="70">
        <v>9.0516129032258394</v>
      </c>
      <c r="W22" s="70" t="s">
        <v>44</v>
      </c>
      <c r="X22" s="59">
        <f t="shared" si="12"/>
        <v>0</v>
      </c>
      <c r="Y22" s="70">
        <v>9.0551724137931195</v>
      </c>
      <c r="Z22" s="71" t="s">
        <v>42</v>
      </c>
      <c r="AA22" s="78">
        <f>SUM(AA16:AA18,AA20)</f>
        <v>0</v>
      </c>
      <c r="AB22" s="72">
        <v>9.0516129032258394</v>
      </c>
      <c r="AC22" s="70" t="s">
        <v>49</v>
      </c>
      <c r="AD22" s="59">
        <f t="shared" si="15"/>
        <v>0</v>
      </c>
      <c r="AE22" s="70">
        <v>9.0551724137931195</v>
      </c>
      <c r="AF22" s="70" t="s">
        <v>44</v>
      </c>
      <c r="AG22" s="82"/>
      <c r="AH22" s="75">
        <v>9.0516129032258394</v>
      </c>
      <c r="AI22" s="70" t="s">
        <v>46</v>
      </c>
      <c r="AJ22" s="82"/>
      <c r="AK22" s="61">
        <v>9.0516129032258394</v>
      </c>
      <c r="AL22" s="39"/>
    </row>
    <row r="23" spans="2:38" x14ac:dyDescent="0.25">
      <c r="B23" s="70" t="s">
        <v>41</v>
      </c>
      <c r="C23" s="59">
        <f t="shared" si="13"/>
        <v>0</v>
      </c>
      <c r="D23" s="70">
        <v>10.062068965517259</v>
      </c>
      <c r="E23" s="70" t="s">
        <v>47</v>
      </c>
      <c r="F23" s="59">
        <f t="shared" si="11"/>
        <v>0</v>
      </c>
      <c r="G23" s="70">
        <v>10.05806451612907</v>
      </c>
      <c r="H23" s="70" t="s">
        <v>40</v>
      </c>
      <c r="I23" s="59">
        <f>W6</f>
        <v>0</v>
      </c>
      <c r="J23" s="70">
        <v>10.062068965517259</v>
      </c>
      <c r="K23" s="70" t="s">
        <v>41</v>
      </c>
      <c r="L23" s="59">
        <f t="shared" si="14"/>
        <v>0</v>
      </c>
      <c r="M23" s="70">
        <v>10.05806451612907</v>
      </c>
      <c r="N23" s="71" t="s">
        <v>42</v>
      </c>
      <c r="O23" s="78">
        <f>SUM(O17:O22)</f>
        <v>0</v>
      </c>
      <c r="P23" s="72">
        <v>10</v>
      </c>
      <c r="Q23" s="70" t="s">
        <v>49</v>
      </c>
      <c r="R23" s="59">
        <f t="shared" si="16"/>
        <v>0</v>
      </c>
      <c r="S23" s="70">
        <v>10.071428571428589</v>
      </c>
      <c r="T23" s="70" t="s">
        <v>49</v>
      </c>
      <c r="U23" s="59">
        <f t="shared" si="17"/>
        <v>0</v>
      </c>
      <c r="V23" s="70">
        <v>10.05806451612907</v>
      </c>
      <c r="W23" s="70" t="s">
        <v>47</v>
      </c>
      <c r="X23" s="59">
        <f t="shared" si="12"/>
        <v>0</v>
      </c>
      <c r="Y23" s="70">
        <v>10.062068965517259</v>
      </c>
      <c r="Z23" s="70" t="s">
        <v>46</v>
      </c>
      <c r="AA23" s="59">
        <f>W5</f>
        <v>0</v>
      </c>
      <c r="AB23" s="70">
        <v>10.05806451612907</v>
      </c>
      <c r="AC23" s="70" t="s">
        <v>41</v>
      </c>
      <c r="AD23" s="59">
        <f t="shared" si="15"/>
        <v>0</v>
      </c>
      <c r="AE23" s="70">
        <v>10.062068965517259</v>
      </c>
      <c r="AF23" s="70" t="s">
        <v>47</v>
      </c>
      <c r="AG23" s="82" t="str">
        <f>IF(AG22="CP","CP","")</f>
        <v/>
      </c>
      <c r="AH23" s="75">
        <v>10.05806451612907</v>
      </c>
      <c r="AI23" s="70" t="s">
        <v>40</v>
      </c>
      <c r="AJ23" s="82"/>
      <c r="AK23" s="61">
        <v>10.05806451612907</v>
      </c>
      <c r="AL23" s="39"/>
    </row>
    <row r="24" spans="2:38" x14ac:dyDescent="0.25">
      <c r="B24" s="70" t="s">
        <v>44</v>
      </c>
      <c r="C24" s="59">
        <f t="shared" si="13"/>
        <v>0</v>
      </c>
      <c r="D24" s="70">
        <v>11.068965517241399</v>
      </c>
      <c r="E24" s="71" t="s">
        <v>42</v>
      </c>
      <c r="F24" s="78">
        <f>SUM(F18:F23)</f>
        <v>0</v>
      </c>
      <c r="G24" s="72">
        <v>11.064516129032299</v>
      </c>
      <c r="H24" s="74" t="s">
        <v>49</v>
      </c>
      <c r="I24" s="104" t="s">
        <v>52</v>
      </c>
      <c r="J24" s="74">
        <v>11.068965517241399</v>
      </c>
      <c r="K24" s="70" t="s">
        <v>44</v>
      </c>
      <c r="L24" s="59">
        <f t="shared" si="14"/>
        <v>0</v>
      </c>
      <c r="M24" s="70">
        <v>11.064516129032299</v>
      </c>
      <c r="N24" s="70" t="s">
        <v>46</v>
      </c>
      <c r="O24" s="59">
        <f>W5</f>
        <v>0</v>
      </c>
      <c r="P24" s="70">
        <v>11</v>
      </c>
      <c r="Q24" s="70" t="s">
        <v>41</v>
      </c>
      <c r="R24" s="59">
        <f t="shared" si="16"/>
        <v>0</v>
      </c>
      <c r="S24" s="70">
        <v>11.079365079365099</v>
      </c>
      <c r="T24" s="70" t="s">
        <v>41</v>
      </c>
      <c r="U24" s="59">
        <f t="shared" si="17"/>
        <v>0</v>
      </c>
      <c r="V24" s="70">
        <v>11.064516129032299</v>
      </c>
      <c r="W24" s="71" t="s">
        <v>42</v>
      </c>
      <c r="X24" s="78">
        <f>SUM(X18:X23)</f>
        <v>0</v>
      </c>
      <c r="Y24" s="72">
        <v>11</v>
      </c>
      <c r="Z24" s="70" t="s">
        <v>40</v>
      </c>
      <c r="AA24" s="59">
        <f t="shared" ref="AA24:AA28" si="18">W6</f>
        <v>0</v>
      </c>
      <c r="AB24" s="70">
        <v>11.064516129032299</v>
      </c>
      <c r="AC24" s="70" t="s">
        <v>44</v>
      </c>
      <c r="AD24" s="59">
        <f t="shared" si="15"/>
        <v>0</v>
      </c>
      <c r="AE24" s="70">
        <v>11.068965517241399</v>
      </c>
      <c r="AF24" s="71" t="s">
        <v>42</v>
      </c>
      <c r="AG24" s="79">
        <f>SUM(AG18:AG23)</f>
        <v>0</v>
      </c>
      <c r="AH24" s="76">
        <v>11.064516129032299</v>
      </c>
      <c r="AI24" s="70" t="s">
        <v>49</v>
      </c>
      <c r="AJ24" s="82"/>
      <c r="AK24" s="61">
        <v>11.064516129032299</v>
      </c>
      <c r="AL24" s="39"/>
    </row>
    <row r="25" spans="2:38" x14ac:dyDescent="0.25">
      <c r="B25" s="70" t="s">
        <v>47</v>
      </c>
      <c r="C25" s="59">
        <f t="shared" si="13"/>
        <v>0</v>
      </c>
      <c r="D25" s="70">
        <v>12.07586206896554</v>
      </c>
      <c r="E25" s="70" t="s">
        <v>46</v>
      </c>
      <c r="F25" s="59">
        <f>W5</f>
        <v>0</v>
      </c>
      <c r="G25" s="70">
        <v>12.070967741935529</v>
      </c>
      <c r="H25" s="70" t="s">
        <v>41</v>
      </c>
      <c r="I25" s="59">
        <f>W8</f>
        <v>0</v>
      </c>
      <c r="J25" s="70">
        <v>12.07586206896554</v>
      </c>
      <c r="K25" s="70" t="s">
        <v>47</v>
      </c>
      <c r="L25" s="59">
        <f t="shared" si="14"/>
        <v>0</v>
      </c>
      <c r="M25" s="70">
        <v>12.070967741935529</v>
      </c>
      <c r="N25" s="70" t="s">
        <v>40</v>
      </c>
      <c r="O25" s="59">
        <f t="shared" ref="O25:O29" si="19">W6</f>
        <v>0</v>
      </c>
      <c r="P25" s="70">
        <v>12</v>
      </c>
      <c r="Q25" s="70" t="s">
        <v>44</v>
      </c>
      <c r="R25" s="59">
        <f t="shared" si="16"/>
        <v>0</v>
      </c>
      <c r="S25" s="70">
        <v>12.087301587301608</v>
      </c>
      <c r="T25" s="70" t="s">
        <v>44</v>
      </c>
      <c r="U25" s="59">
        <f t="shared" si="17"/>
        <v>0</v>
      </c>
      <c r="V25" s="70">
        <v>12.070967741935529</v>
      </c>
      <c r="W25" s="70" t="s">
        <v>46</v>
      </c>
      <c r="X25" s="59">
        <f>W5</f>
        <v>0</v>
      </c>
      <c r="Y25" s="70">
        <v>12.07586206896554</v>
      </c>
      <c r="Z25" s="70" t="s">
        <v>49</v>
      </c>
      <c r="AA25" s="59">
        <f t="shared" si="18"/>
        <v>0</v>
      </c>
      <c r="AB25" s="70">
        <v>12.070967741935529</v>
      </c>
      <c r="AC25" s="70" t="s">
        <v>47</v>
      </c>
      <c r="AD25" s="59">
        <f t="shared" si="15"/>
        <v>0</v>
      </c>
      <c r="AE25" s="70">
        <v>12.07586206896554</v>
      </c>
      <c r="AF25" s="70" t="s">
        <v>46</v>
      </c>
      <c r="AG25" s="82"/>
      <c r="AH25" s="75">
        <v>12.070967741935529</v>
      </c>
      <c r="AI25" s="70" t="s">
        <v>41</v>
      </c>
      <c r="AJ25" s="82"/>
      <c r="AK25" s="61">
        <v>12.070967741935529</v>
      </c>
      <c r="AL25" s="39"/>
    </row>
    <row r="26" spans="2:38" x14ac:dyDescent="0.25">
      <c r="B26" s="71" t="s">
        <v>42</v>
      </c>
      <c r="C26" s="78">
        <f>SUM(C20:C25)</f>
        <v>0</v>
      </c>
      <c r="D26" s="72">
        <v>13.082758620689679</v>
      </c>
      <c r="E26" s="70" t="s">
        <v>40</v>
      </c>
      <c r="F26" s="59">
        <f t="shared" ref="F26:F30" si="20">W6</f>
        <v>0</v>
      </c>
      <c r="G26" s="70">
        <v>13.07741935483876</v>
      </c>
      <c r="H26" s="70" t="s">
        <v>44</v>
      </c>
      <c r="I26" s="59">
        <f t="shared" ref="I26:I27" si="21">W9</f>
        <v>0</v>
      </c>
      <c r="J26" s="70">
        <v>13.082758620689679</v>
      </c>
      <c r="K26" s="71" t="s">
        <v>42</v>
      </c>
      <c r="L26" s="78">
        <f>SUM(L20:L25)</f>
        <v>0</v>
      </c>
      <c r="M26" s="72">
        <v>13.07741935483876</v>
      </c>
      <c r="N26" s="70" t="s">
        <v>49</v>
      </c>
      <c r="O26" s="59">
        <f t="shared" si="19"/>
        <v>0</v>
      </c>
      <c r="P26" s="70">
        <v>13</v>
      </c>
      <c r="Q26" s="70" t="s">
        <v>47</v>
      </c>
      <c r="R26" s="59">
        <f t="shared" si="16"/>
        <v>0</v>
      </c>
      <c r="S26" s="70">
        <v>13.09523809523812</v>
      </c>
      <c r="T26" s="70" t="s">
        <v>47</v>
      </c>
      <c r="U26" s="59">
        <f t="shared" si="17"/>
        <v>0</v>
      </c>
      <c r="V26" s="70">
        <v>13.07741935483876</v>
      </c>
      <c r="W26" s="70" t="s">
        <v>40</v>
      </c>
      <c r="X26" s="59">
        <f t="shared" ref="X26:X30" si="22">W6</f>
        <v>0</v>
      </c>
      <c r="Y26" s="70">
        <v>13.082758620689679</v>
      </c>
      <c r="Z26" s="70" t="s">
        <v>41</v>
      </c>
      <c r="AA26" s="59">
        <f t="shared" si="18"/>
        <v>0</v>
      </c>
      <c r="AB26" s="70">
        <v>13.07741935483876</v>
      </c>
      <c r="AC26" s="71" t="s">
        <v>42</v>
      </c>
      <c r="AD26" s="78">
        <f>SUM(AD20:AD25)</f>
        <v>0</v>
      </c>
      <c r="AE26" s="72">
        <v>13.082758620689679</v>
      </c>
      <c r="AF26" s="70" t="s">
        <v>40</v>
      </c>
      <c r="AG26" s="82"/>
      <c r="AH26" s="75">
        <v>13.07741935483876</v>
      </c>
      <c r="AI26" s="70" t="s">
        <v>44</v>
      </c>
      <c r="AJ26" s="82"/>
      <c r="AK26" s="61">
        <v>13.07741935483876</v>
      </c>
      <c r="AL26" s="39"/>
    </row>
    <row r="27" spans="2:38" x14ac:dyDescent="0.25">
      <c r="B27" s="70" t="s">
        <v>46</v>
      </c>
      <c r="C27" s="59">
        <f>W5</f>
        <v>0</v>
      </c>
      <c r="D27" s="70">
        <v>14.089655172413819</v>
      </c>
      <c r="E27" s="70" t="s">
        <v>49</v>
      </c>
      <c r="F27" s="59">
        <f t="shared" si="20"/>
        <v>0</v>
      </c>
      <c r="G27" s="70">
        <v>14.083870967741989</v>
      </c>
      <c r="H27" s="70" t="s">
        <v>47</v>
      </c>
      <c r="I27" s="59">
        <f t="shared" si="21"/>
        <v>0</v>
      </c>
      <c r="J27" s="70">
        <v>14.089655172413819</v>
      </c>
      <c r="K27" s="70" t="s">
        <v>46</v>
      </c>
      <c r="L27" s="59">
        <f>W5</f>
        <v>0</v>
      </c>
      <c r="M27" s="70">
        <v>14.083870967741989</v>
      </c>
      <c r="N27" s="70" t="s">
        <v>41</v>
      </c>
      <c r="O27" s="59">
        <f t="shared" si="19"/>
        <v>0</v>
      </c>
      <c r="P27" s="70">
        <v>14</v>
      </c>
      <c r="Q27" s="71" t="s">
        <v>42</v>
      </c>
      <c r="R27" s="78">
        <f>SUM(R21:R26)</f>
        <v>0</v>
      </c>
      <c r="S27" s="72">
        <v>14.103174603174629</v>
      </c>
      <c r="T27" s="71" t="s">
        <v>42</v>
      </c>
      <c r="U27" s="78">
        <f>SUM(U21:U26)</f>
        <v>0</v>
      </c>
      <c r="V27" s="72">
        <v>14.083870967741989</v>
      </c>
      <c r="W27" s="70" t="s">
        <v>49</v>
      </c>
      <c r="X27" s="59">
        <f t="shared" si="22"/>
        <v>0</v>
      </c>
      <c r="Y27" s="70">
        <v>14.089655172413819</v>
      </c>
      <c r="Z27" s="70" t="s">
        <v>44</v>
      </c>
      <c r="AA27" s="59">
        <f t="shared" si="18"/>
        <v>0</v>
      </c>
      <c r="AB27" s="70">
        <v>14.083870967741989</v>
      </c>
      <c r="AC27" s="70" t="s">
        <v>46</v>
      </c>
      <c r="AD27" s="59">
        <f>W5</f>
        <v>0</v>
      </c>
      <c r="AE27" s="70">
        <v>14.089655172413819</v>
      </c>
      <c r="AF27" s="74" t="s">
        <v>49</v>
      </c>
      <c r="AG27" s="104" t="s">
        <v>53</v>
      </c>
      <c r="AH27" s="74">
        <v>14.083870967741989</v>
      </c>
      <c r="AI27" s="70" t="s">
        <v>47</v>
      </c>
      <c r="AJ27" s="82" t="str">
        <f>IF(AJ26="CP","CP","")</f>
        <v/>
      </c>
      <c r="AK27" s="61">
        <v>14.083870967741989</v>
      </c>
      <c r="AL27" s="39"/>
    </row>
    <row r="28" spans="2:38" x14ac:dyDescent="0.25">
      <c r="B28" s="70" t="s">
        <v>40</v>
      </c>
      <c r="C28" s="59">
        <f t="shared" ref="C28:C32" si="23">W6</f>
        <v>0</v>
      </c>
      <c r="D28" s="70">
        <v>15.09655172413796</v>
      </c>
      <c r="E28" s="70" t="s">
        <v>41</v>
      </c>
      <c r="F28" s="59">
        <f t="shared" si="20"/>
        <v>0</v>
      </c>
      <c r="G28" s="70">
        <v>15.090322580645219</v>
      </c>
      <c r="H28" s="71" t="s">
        <v>42</v>
      </c>
      <c r="I28" s="78">
        <f>SUM(I22:I23,I25:I27)</f>
        <v>0</v>
      </c>
      <c r="J28" s="72">
        <v>15.09655172413796</v>
      </c>
      <c r="K28" s="70" t="s">
        <v>40</v>
      </c>
      <c r="L28" s="59">
        <f t="shared" ref="L28:L32" si="24">W6</f>
        <v>0</v>
      </c>
      <c r="M28" s="70">
        <v>15.090322580645219</v>
      </c>
      <c r="N28" s="70" t="s">
        <v>44</v>
      </c>
      <c r="O28" s="59">
        <f t="shared" si="19"/>
        <v>0</v>
      </c>
      <c r="P28" s="70">
        <v>15</v>
      </c>
      <c r="Q28" s="70" t="s">
        <v>46</v>
      </c>
      <c r="R28" s="59">
        <f>W5</f>
        <v>0</v>
      </c>
      <c r="S28" s="70">
        <v>15.111111111111139</v>
      </c>
      <c r="T28" s="70" t="s">
        <v>46</v>
      </c>
      <c r="U28" s="59">
        <f>W5</f>
        <v>0</v>
      </c>
      <c r="V28" s="70">
        <v>15.090322580645219</v>
      </c>
      <c r="W28" s="70" t="s">
        <v>41</v>
      </c>
      <c r="X28" s="59">
        <f t="shared" si="22"/>
        <v>0</v>
      </c>
      <c r="Y28" s="70">
        <v>15.09655172413796</v>
      </c>
      <c r="Z28" s="70" t="s">
        <v>47</v>
      </c>
      <c r="AA28" s="59">
        <f t="shared" si="18"/>
        <v>0</v>
      </c>
      <c r="AB28" s="70">
        <v>15.090322580645219</v>
      </c>
      <c r="AC28" s="70" t="s">
        <v>40</v>
      </c>
      <c r="AD28" s="59">
        <f>W6</f>
        <v>0</v>
      </c>
      <c r="AE28" s="70">
        <v>15.09655172413796</v>
      </c>
      <c r="AF28" s="70" t="s">
        <v>41</v>
      </c>
      <c r="AG28" s="82"/>
      <c r="AH28" s="75">
        <v>15.090322580645219</v>
      </c>
      <c r="AI28" s="73" t="s">
        <v>42</v>
      </c>
      <c r="AJ28" s="105" t="s">
        <v>54</v>
      </c>
      <c r="AK28" s="62">
        <v>15.090322580645219</v>
      </c>
      <c r="AL28" s="39"/>
    </row>
    <row r="29" spans="2:38" x14ac:dyDescent="0.25">
      <c r="B29" s="70" t="s">
        <v>49</v>
      </c>
      <c r="C29" s="59">
        <f t="shared" si="23"/>
        <v>0</v>
      </c>
      <c r="D29" s="70">
        <v>16.1034482758621</v>
      </c>
      <c r="E29" s="70" t="s">
        <v>44</v>
      </c>
      <c r="F29" s="59">
        <f t="shared" si="20"/>
        <v>0</v>
      </c>
      <c r="G29" s="70">
        <v>16.096774193548448</v>
      </c>
      <c r="H29" s="70" t="s">
        <v>46</v>
      </c>
      <c r="I29" s="59">
        <f>W5</f>
        <v>0</v>
      </c>
      <c r="J29" s="70">
        <v>16.1034482758621</v>
      </c>
      <c r="K29" s="70" t="s">
        <v>49</v>
      </c>
      <c r="L29" s="59">
        <f t="shared" si="24"/>
        <v>0</v>
      </c>
      <c r="M29" s="70">
        <v>16.096774193548448</v>
      </c>
      <c r="N29" s="70" t="s">
        <v>47</v>
      </c>
      <c r="O29" s="59">
        <f t="shared" si="19"/>
        <v>0</v>
      </c>
      <c r="P29" s="70">
        <v>16</v>
      </c>
      <c r="Q29" s="70" t="s">
        <v>40</v>
      </c>
      <c r="R29" s="59">
        <f t="shared" ref="R29:R33" si="25">W6</f>
        <v>0</v>
      </c>
      <c r="S29" s="70">
        <v>16.119047619047649</v>
      </c>
      <c r="T29" s="70" t="s">
        <v>40</v>
      </c>
      <c r="U29" s="59">
        <f t="shared" ref="U29:U33" si="26">W6</f>
        <v>0</v>
      </c>
      <c r="V29" s="70">
        <v>16.096774193548448</v>
      </c>
      <c r="W29" s="70" t="s">
        <v>44</v>
      </c>
      <c r="X29" s="59">
        <f t="shared" si="22"/>
        <v>0</v>
      </c>
      <c r="Y29" s="70">
        <v>16.1034482758621</v>
      </c>
      <c r="Z29" s="71" t="s">
        <v>42</v>
      </c>
      <c r="AA29" s="78">
        <f>SUM(AA23:AA28)</f>
        <v>0</v>
      </c>
      <c r="AB29" s="72">
        <v>16.096774193548448</v>
      </c>
      <c r="AC29" s="70" t="s">
        <v>49</v>
      </c>
      <c r="AD29" s="59">
        <f>W7</f>
        <v>0</v>
      </c>
      <c r="AE29" s="70">
        <v>16.1034482758621</v>
      </c>
      <c r="AF29" s="70" t="s">
        <v>44</v>
      </c>
      <c r="AG29" s="82"/>
      <c r="AH29" s="75">
        <v>16.096774193548448</v>
      </c>
      <c r="AI29" s="70" t="s">
        <v>46</v>
      </c>
      <c r="AJ29" s="82"/>
      <c r="AK29" s="61">
        <v>16.096774193548448</v>
      </c>
      <c r="AL29" s="39"/>
    </row>
    <row r="30" spans="2:38" x14ac:dyDescent="0.25">
      <c r="B30" s="70" t="s">
        <v>41</v>
      </c>
      <c r="C30" s="59">
        <f t="shared" si="23"/>
        <v>0</v>
      </c>
      <c r="D30" s="70">
        <v>17.110344827586239</v>
      </c>
      <c r="E30" s="70" t="s">
        <v>47</v>
      </c>
      <c r="F30" s="59">
        <f t="shared" si="20"/>
        <v>0</v>
      </c>
      <c r="G30" s="70">
        <v>17.103225806451679</v>
      </c>
      <c r="H30" s="70" t="s">
        <v>40</v>
      </c>
      <c r="I30" s="59">
        <f t="shared" ref="I30:I34" si="27">W6</f>
        <v>0</v>
      </c>
      <c r="J30" s="70">
        <v>17.110344827586239</v>
      </c>
      <c r="K30" s="70" t="s">
        <v>41</v>
      </c>
      <c r="L30" s="59">
        <f t="shared" si="24"/>
        <v>0</v>
      </c>
      <c r="M30" s="70">
        <v>17.103225806451679</v>
      </c>
      <c r="N30" s="71" t="s">
        <v>42</v>
      </c>
      <c r="O30" s="78">
        <f>SUM(O24:O29)</f>
        <v>0</v>
      </c>
      <c r="P30" s="72">
        <v>17</v>
      </c>
      <c r="Q30" s="70" t="s">
        <v>49</v>
      </c>
      <c r="R30" s="59">
        <f t="shared" si="25"/>
        <v>0</v>
      </c>
      <c r="S30" s="70">
        <v>17.126984126984159</v>
      </c>
      <c r="T30" s="70" t="s">
        <v>49</v>
      </c>
      <c r="U30" s="59">
        <f t="shared" si="26"/>
        <v>0</v>
      </c>
      <c r="V30" s="70">
        <v>17.103225806451679</v>
      </c>
      <c r="W30" s="70" t="s">
        <v>47</v>
      </c>
      <c r="X30" s="59">
        <f t="shared" si="22"/>
        <v>0</v>
      </c>
      <c r="Y30" s="70">
        <v>17.110344827586239</v>
      </c>
      <c r="Z30" s="74" t="s">
        <v>46</v>
      </c>
      <c r="AA30" s="85" t="s">
        <v>55</v>
      </c>
      <c r="AB30" s="74">
        <v>17.103225806451679</v>
      </c>
      <c r="AC30" s="70" t="s">
        <v>41</v>
      </c>
      <c r="AD30" s="59">
        <f>W8</f>
        <v>0</v>
      </c>
      <c r="AE30" s="70">
        <v>17.110344827586239</v>
      </c>
      <c r="AF30" s="70" t="s">
        <v>47</v>
      </c>
      <c r="AG30" s="82" t="str">
        <f>IF(AG29="CP","CP","")</f>
        <v/>
      </c>
      <c r="AH30" s="75">
        <v>17.103225806451679</v>
      </c>
      <c r="AI30" s="70" t="s">
        <v>40</v>
      </c>
      <c r="AJ30" s="82"/>
      <c r="AK30" s="61">
        <v>17.103225806451679</v>
      </c>
      <c r="AL30" s="39"/>
    </row>
    <row r="31" spans="2:38" x14ac:dyDescent="0.25">
      <c r="B31" s="70" t="s">
        <v>44</v>
      </c>
      <c r="C31" s="59">
        <f t="shared" si="23"/>
        <v>0</v>
      </c>
      <c r="D31" s="70">
        <v>18.117241379310379</v>
      </c>
      <c r="E31" s="71" t="s">
        <v>42</v>
      </c>
      <c r="F31" s="78">
        <f>SUM(F25:F30)</f>
        <v>0</v>
      </c>
      <c r="G31" s="72">
        <v>18.109677419354909</v>
      </c>
      <c r="H31" s="70" t="s">
        <v>49</v>
      </c>
      <c r="I31" s="59">
        <f t="shared" si="27"/>
        <v>0</v>
      </c>
      <c r="J31" s="70">
        <v>18.117241379310379</v>
      </c>
      <c r="K31" s="70" t="s">
        <v>44</v>
      </c>
      <c r="L31" s="59">
        <f t="shared" si="24"/>
        <v>0</v>
      </c>
      <c r="M31" s="70">
        <v>18.109677419354909</v>
      </c>
      <c r="N31" s="70" t="s">
        <v>46</v>
      </c>
      <c r="O31" s="59">
        <f>W5</f>
        <v>0</v>
      </c>
      <c r="P31" s="70">
        <v>18</v>
      </c>
      <c r="Q31" s="70" t="s">
        <v>41</v>
      </c>
      <c r="R31" s="59">
        <f t="shared" si="25"/>
        <v>0</v>
      </c>
      <c r="S31" s="70">
        <v>18.134920634920668</v>
      </c>
      <c r="T31" s="70" t="s">
        <v>41</v>
      </c>
      <c r="U31" s="59">
        <f t="shared" si="26"/>
        <v>0</v>
      </c>
      <c r="V31" s="70">
        <v>18.109677419354909</v>
      </c>
      <c r="W31" s="71" t="s">
        <v>42</v>
      </c>
      <c r="X31" s="78">
        <f>SUM(X25:X30)</f>
        <v>0</v>
      </c>
      <c r="Y31" s="72">
        <v>18.117241379310379</v>
      </c>
      <c r="Z31" s="70" t="s">
        <v>40</v>
      </c>
      <c r="AA31" s="59">
        <f>W6</f>
        <v>0</v>
      </c>
      <c r="AB31" s="70">
        <v>18.109677419354899</v>
      </c>
      <c r="AC31" s="70" t="s">
        <v>44</v>
      </c>
      <c r="AD31" s="59">
        <f>W9</f>
        <v>0</v>
      </c>
      <c r="AE31" s="70">
        <v>18.117241379310379</v>
      </c>
      <c r="AF31" s="71" t="s">
        <v>42</v>
      </c>
      <c r="AG31" s="79">
        <f>SUM(AG25:AG26,AG28:AG30)</f>
        <v>0</v>
      </c>
      <c r="AH31" s="76">
        <v>18.109677419354909</v>
      </c>
      <c r="AI31" s="70" t="s">
        <v>49</v>
      </c>
      <c r="AJ31" s="82"/>
      <c r="AK31" s="61">
        <v>18.109677419354909</v>
      </c>
      <c r="AL31" s="39"/>
    </row>
    <row r="32" spans="2:38" x14ac:dyDescent="0.25">
      <c r="B32" s="70" t="s">
        <v>47</v>
      </c>
      <c r="C32" s="59">
        <f t="shared" si="23"/>
        <v>0</v>
      </c>
      <c r="D32" s="70">
        <v>19.124137931034518</v>
      </c>
      <c r="E32" s="70" t="s">
        <v>46</v>
      </c>
      <c r="F32" s="82"/>
      <c r="G32" s="75">
        <v>19.11612903225814</v>
      </c>
      <c r="H32" s="70" t="s">
        <v>41</v>
      </c>
      <c r="I32" s="59">
        <f t="shared" si="27"/>
        <v>0</v>
      </c>
      <c r="J32" s="70">
        <v>19.124137931034518</v>
      </c>
      <c r="K32" s="70" t="s">
        <v>47</v>
      </c>
      <c r="L32" s="59">
        <f t="shared" si="24"/>
        <v>0</v>
      </c>
      <c r="M32" s="70">
        <v>19.11612903225814</v>
      </c>
      <c r="N32" s="70" t="s">
        <v>40</v>
      </c>
      <c r="O32" s="59">
        <f t="shared" ref="O32:O36" si="28">W6</f>
        <v>0</v>
      </c>
      <c r="P32" s="70">
        <v>19</v>
      </c>
      <c r="Q32" s="70" t="s">
        <v>44</v>
      </c>
      <c r="R32" s="59">
        <f t="shared" si="25"/>
        <v>0</v>
      </c>
      <c r="S32" s="70">
        <v>19.142857142857178</v>
      </c>
      <c r="T32" s="70" t="s">
        <v>44</v>
      </c>
      <c r="U32" s="59">
        <f t="shared" si="26"/>
        <v>0</v>
      </c>
      <c r="V32" s="70">
        <v>19.11612903225814</v>
      </c>
      <c r="W32" s="70" t="s">
        <v>46</v>
      </c>
      <c r="X32" s="82"/>
      <c r="Y32" s="75">
        <v>19.124137931034518</v>
      </c>
      <c r="Z32" s="70" t="s">
        <v>49</v>
      </c>
      <c r="AA32" s="59">
        <f t="shared" ref="AA32:AA35" si="29">W7</f>
        <v>0</v>
      </c>
      <c r="AB32" s="70">
        <v>19.11612903225814</v>
      </c>
      <c r="AC32" s="70" t="s">
        <v>47</v>
      </c>
      <c r="AD32" s="59">
        <f t="shared" ref="AD32" si="30">W10</f>
        <v>0</v>
      </c>
      <c r="AE32" s="70">
        <v>19.124137931034518</v>
      </c>
      <c r="AF32" s="70" t="s">
        <v>46</v>
      </c>
      <c r="AG32" s="82"/>
      <c r="AH32" s="75">
        <v>19.11612903225814</v>
      </c>
      <c r="AI32" s="70" t="s">
        <v>41</v>
      </c>
      <c r="AJ32" s="82"/>
      <c r="AK32" s="61">
        <v>19.11612903225814</v>
      </c>
      <c r="AL32" s="39"/>
    </row>
    <row r="33" spans="2:44" x14ac:dyDescent="0.25">
      <c r="B33" s="71" t="s">
        <v>42</v>
      </c>
      <c r="C33" s="78">
        <f>SUM(C27:C32)</f>
        <v>0</v>
      </c>
      <c r="D33" s="72">
        <v>20.131034482758658</v>
      </c>
      <c r="E33" s="70" t="s">
        <v>40</v>
      </c>
      <c r="F33" s="83"/>
      <c r="G33" s="75">
        <v>20.122580645161367</v>
      </c>
      <c r="H33" s="70" t="s">
        <v>44</v>
      </c>
      <c r="I33" s="59">
        <f t="shared" si="27"/>
        <v>0</v>
      </c>
      <c r="J33" s="70">
        <v>20.131034482758658</v>
      </c>
      <c r="K33" s="71" t="s">
        <v>42</v>
      </c>
      <c r="L33" s="78">
        <f>SUM(L27:L32)</f>
        <v>0</v>
      </c>
      <c r="M33" s="72">
        <v>20.122580645161367</v>
      </c>
      <c r="N33" s="70" t="s">
        <v>49</v>
      </c>
      <c r="O33" s="59">
        <f t="shared" si="28"/>
        <v>0</v>
      </c>
      <c r="P33" s="70">
        <v>20</v>
      </c>
      <c r="Q33" s="70" t="s">
        <v>47</v>
      </c>
      <c r="R33" s="59">
        <f t="shared" si="25"/>
        <v>0</v>
      </c>
      <c r="S33" s="70">
        <v>20.150793650793688</v>
      </c>
      <c r="T33" s="70" t="s">
        <v>47</v>
      </c>
      <c r="U33" s="59">
        <f t="shared" si="26"/>
        <v>0</v>
      </c>
      <c r="V33" s="70">
        <v>20.122580645161367</v>
      </c>
      <c r="W33" s="70" t="s">
        <v>40</v>
      </c>
      <c r="X33" s="82"/>
      <c r="Y33" s="75">
        <v>20.131034482758658</v>
      </c>
      <c r="Z33" s="70" t="s">
        <v>41</v>
      </c>
      <c r="AA33" s="59">
        <f t="shared" si="29"/>
        <v>0</v>
      </c>
      <c r="AB33" s="70">
        <v>20.122580645161367</v>
      </c>
      <c r="AC33" s="71" t="s">
        <v>42</v>
      </c>
      <c r="AD33" s="78">
        <f>SUM(AD27:AD32)</f>
        <v>0</v>
      </c>
      <c r="AE33" s="72">
        <v>20.131034482758658</v>
      </c>
      <c r="AF33" s="70" t="s">
        <v>40</v>
      </c>
      <c r="AG33" s="82"/>
      <c r="AH33" s="75">
        <v>20.122580645161367</v>
      </c>
      <c r="AI33" s="70" t="s">
        <v>44</v>
      </c>
      <c r="AJ33" s="82"/>
      <c r="AK33" s="61">
        <v>20.122580645161367</v>
      </c>
      <c r="AL33" s="39"/>
    </row>
    <row r="34" spans="2:44" x14ac:dyDescent="0.25">
      <c r="B34" s="70" t="s">
        <v>46</v>
      </c>
      <c r="C34" s="59">
        <f>W5</f>
        <v>0</v>
      </c>
      <c r="D34" s="70">
        <v>21.137931034482797</v>
      </c>
      <c r="E34" s="70" t="s">
        <v>49</v>
      </c>
      <c r="F34" s="82"/>
      <c r="G34" s="75">
        <v>21.129032258064598</v>
      </c>
      <c r="H34" s="70" t="s">
        <v>47</v>
      </c>
      <c r="I34" s="59">
        <f t="shared" si="27"/>
        <v>0</v>
      </c>
      <c r="J34" s="70">
        <v>21.137931034482797</v>
      </c>
      <c r="K34" s="70" t="s">
        <v>46</v>
      </c>
      <c r="L34" s="82"/>
      <c r="M34" s="75">
        <v>21.129032258064598</v>
      </c>
      <c r="N34" s="70" t="s">
        <v>41</v>
      </c>
      <c r="O34" s="59">
        <f t="shared" si="28"/>
        <v>0</v>
      </c>
      <c r="P34" s="70">
        <v>21</v>
      </c>
      <c r="Q34" s="71" t="s">
        <v>42</v>
      </c>
      <c r="R34" s="78">
        <f>SUM(R28:R33)</f>
        <v>0</v>
      </c>
      <c r="S34" s="72">
        <v>21.158730158730197</v>
      </c>
      <c r="T34" s="71" t="s">
        <v>42</v>
      </c>
      <c r="U34" s="78">
        <f>SUM(U28:U33)</f>
        <v>0</v>
      </c>
      <c r="V34" s="72">
        <v>21.129032258064598</v>
      </c>
      <c r="W34" s="70" t="s">
        <v>49</v>
      </c>
      <c r="X34" s="82"/>
      <c r="Y34" s="75">
        <v>21.137931034482797</v>
      </c>
      <c r="Z34" s="70" t="s">
        <v>44</v>
      </c>
      <c r="AA34" s="59">
        <f t="shared" si="29"/>
        <v>0</v>
      </c>
      <c r="AB34" s="70">
        <v>21.129032258064598</v>
      </c>
      <c r="AC34" s="70" t="s">
        <v>46</v>
      </c>
      <c r="AD34" s="59">
        <f>W5</f>
        <v>0</v>
      </c>
      <c r="AE34" s="70">
        <v>21.137931034482797</v>
      </c>
      <c r="AF34" s="70" t="s">
        <v>49</v>
      </c>
      <c r="AG34" s="82"/>
      <c r="AH34" s="75">
        <v>21.129032258064598</v>
      </c>
      <c r="AI34" s="70" t="s">
        <v>47</v>
      </c>
      <c r="AJ34" s="82" t="str">
        <f>IF(AJ33="CP","CP","")</f>
        <v/>
      </c>
      <c r="AK34" s="61">
        <v>21.129032258064598</v>
      </c>
      <c r="AL34" s="39"/>
    </row>
    <row r="35" spans="2:44" x14ac:dyDescent="0.25">
      <c r="B35" s="70" t="s">
        <v>40</v>
      </c>
      <c r="C35" s="59">
        <f t="shared" ref="C35:C39" si="31">W6</f>
        <v>0</v>
      </c>
      <c r="D35" s="70">
        <v>22.14482758620694</v>
      </c>
      <c r="E35" s="70" t="s">
        <v>41</v>
      </c>
      <c r="F35" s="82"/>
      <c r="G35" s="75">
        <v>22.135483870967828</v>
      </c>
      <c r="H35" s="71" t="s">
        <v>42</v>
      </c>
      <c r="I35" s="78">
        <f>SUM(I29:I34)</f>
        <v>0</v>
      </c>
      <c r="J35" s="72">
        <v>22.14482758620694</v>
      </c>
      <c r="K35" s="70" t="s">
        <v>40</v>
      </c>
      <c r="L35" s="82"/>
      <c r="M35" s="75">
        <v>22.135483870967828</v>
      </c>
      <c r="N35" s="70" t="s">
        <v>44</v>
      </c>
      <c r="O35" s="59">
        <f t="shared" si="28"/>
        <v>0</v>
      </c>
      <c r="P35" s="70">
        <v>22</v>
      </c>
      <c r="Q35" s="70" t="s">
        <v>46</v>
      </c>
      <c r="R35" s="82"/>
      <c r="S35" s="75">
        <v>22.166666666666707</v>
      </c>
      <c r="T35" s="70" t="s">
        <v>46</v>
      </c>
      <c r="U35" s="59">
        <f>W5</f>
        <v>0</v>
      </c>
      <c r="V35" s="70">
        <v>22.135483870967828</v>
      </c>
      <c r="W35" s="70" t="s">
        <v>41</v>
      </c>
      <c r="X35" s="82"/>
      <c r="Y35" s="75">
        <v>22.14482758620694</v>
      </c>
      <c r="Z35" s="70" t="s">
        <v>47</v>
      </c>
      <c r="AA35" s="59">
        <f t="shared" si="29"/>
        <v>0</v>
      </c>
      <c r="AB35" s="70">
        <v>22.135483870967828</v>
      </c>
      <c r="AC35" s="70" t="s">
        <v>40</v>
      </c>
      <c r="AD35" s="59">
        <f>W6</f>
        <v>0</v>
      </c>
      <c r="AE35" s="70">
        <v>22.14482758620694</v>
      </c>
      <c r="AF35" s="70" t="s">
        <v>41</v>
      </c>
      <c r="AG35" s="82"/>
      <c r="AH35" s="75">
        <v>22.135483870967828</v>
      </c>
      <c r="AI35" s="71" t="s">
        <v>42</v>
      </c>
      <c r="AJ35" s="79">
        <f>SUM(AJ29:AJ34)</f>
        <v>0</v>
      </c>
      <c r="AK35" s="60">
        <v>22.135483870967828</v>
      </c>
      <c r="AL35" s="39"/>
    </row>
    <row r="36" spans="2:44" x14ac:dyDescent="0.25">
      <c r="B36" s="70" t="s">
        <v>49</v>
      </c>
      <c r="C36" s="59">
        <f t="shared" si="31"/>
        <v>0</v>
      </c>
      <c r="D36" s="70">
        <v>23.15172413793108</v>
      </c>
      <c r="E36" s="70" t="s">
        <v>44</v>
      </c>
      <c r="F36" s="82"/>
      <c r="G36" s="75">
        <v>23.141935483871059</v>
      </c>
      <c r="H36" s="70" t="s">
        <v>46</v>
      </c>
      <c r="I36" s="59">
        <f>W5</f>
        <v>0</v>
      </c>
      <c r="J36" s="70">
        <v>23.15172413793108</v>
      </c>
      <c r="K36" s="70" t="s">
        <v>49</v>
      </c>
      <c r="L36" s="82"/>
      <c r="M36" s="75">
        <v>23.141935483871059</v>
      </c>
      <c r="N36" s="70" t="s">
        <v>47</v>
      </c>
      <c r="O36" s="59">
        <f t="shared" si="28"/>
        <v>0</v>
      </c>
      <c r="P36" s="70">
        <v>23</v>
      </c>
      <c r="Q36" s="70" t="s">
        <v>40</v>
      </c>
      <c r="R36" s="82"/>
      <c r="S36" s="75">
        <v>23.174603174603217</v>
      </c>
      <c r="T36" s="70" t="s">
        <v>40</v>
      </c>
      <c r="U36" s="59">
        <f t="shared" ref="U36:U40" si="32">W6</f>
        <v>0</v>
      </c>
      <c r="V36" s="70">
        <v>23.141935483871059</v>
      </c>
      <c r="W36" s="70" t="s">
        <v>44</v>
      </c>
      <c r="X36" s="82"/>
      <c r="Y36" s="75">
        <v>23.15172413793108</v>
      </c>
      <c r="Z36" s="71" t="s">
        <v>42</v>
      </c>
      <c r="AA36" s="78">
        <f>SUM(AA31:AA35)</f>
        <v>0</v>
      </c>
      <c r="AB36" s="72">
        <v>23.141935483871059</v>
      </c>
      <c r="AC36" s="70" t="s">
        <v>49</v>
      </c>
      <c r="AD36" s="59">
        <f>W7</f>
        <v>0</v>
      </c>
      <c r="AE36" s="70">
        <v>23.15172413793108</v>
      </c>
      <c r="AF36" s="70" t="s">
        <v>44</v>
      </c>
      <c r="AG36" s="82"/>
      <c r="AH36" s="75">
        <v>23.141935483871059</v>
      </c>
      <c r="AI36" s="70" t="s">
        <v>46</v>
      </c>
      <c r="AJ36" s="82"/>
      <c r="AK36" s="61">
        <v>23.141935483871059</v>
      </c>
      <c r="AL36" s="39"/>
    </row>
    <row r="37" spans="2:44" x14ac:dyDescent="0.25">
      <c r="B37" s="70" t="s">
        <v>41</v>
      </c>
      <c r="C37" s="59">
        <f t="shared" si="31"/>
        <v>0</v>
      </c>
      <c r="D37" s="70">
        <v>24.158620689655219</v>
      </c>
      <c r="E37" s="70" t="s">
        <v>47</v>
      </c>
      <c r="F37" s="82" t="str">
        <f>IF(F36="CP","CP","")</f>
        <v/>
      </c>
      <c r="G37" s="75">
        <v>24.14838709677429</v>
      </c>
      <c r="H37" s="70" t="s">
        <v>40</v>
      </c>
      <c r="I37" s="59">
        <f t="shared" ref="I37:I41" si="33">W6</f>
        <v>0</v>
      </c>
      <c r="J37" s="70">
        <v>24.158620689655219</v>
      </c>
      <c r="K37" s="70" t="s">
        <v>41</v>
      </c>
      <c r="L37" s="82"/>
      <c r="M37" s="75">
        <v>24.14838709677429</v>
      </c>
      <c r="N37" s="71" t="s">
        <v>42</v>
      </c>
      <c r="O37" s="78">
        <f>SUM(O31:O36)</f>
        <v>0</v>
      </c>
      <c r="P37" s="72">
        <v>24</v>
      </c>
      <c r="Q37" s="70" t="s">
        <v>49</v>
      </c>
      <c r="R37" s="82"/>
      <c r="S37" s="75">
        <v>24.182539682539726</v>
      </c>
      <c r="T37" s="70" t="s">
        <v>49</v>
      </c>
      <c r="U37" s="59">
        <f t="shared" si="32"/>
        <v>0</v>
      </c>
      <c r="V37" s="70">
        <v>24.14838709677429</v>
      </c>
      <c r="W37" s="70" t="s">
        <v>47</v>
      </c>
      <c r="X37" s="82" t="str">
        <f>IF(X36="CP","CP","")</f>
        <v/>
      </c>
      <c r="Y37" s="75">
        <v>24.158620689655219</v>
      </c>
      <c r="Z37" s="70" t="s">
        <v>46</v>
      </c>
      <c r="AA37" s="81">
        <f>W5</f>
        <v>0</v>
      </c>
      <c r="AB37" s="70">
        <v>24.14838709677429</v>
      </c>
      <c r="AC37" s="70" t="s">
        <v>41</v>
      </c>
      <c r="AD37" s="59">
        <f>W8</f>
        <v>0</v>
      </c>
      <c r="AE37" s="70">
        <v>24.158620689655219</v>
      </c>
      <c r="AF37" s="70" t="s">
        <v>47</v>
      </c>
      <c r="AG37" s="82" t="str">
        <f>IF(AG36="CP","CP","")</f>
        <v/>
      </c>
      <c r="AH37" s="75">
        <v>24.14838709677429</v>
      </c>
      <c r="AI37" s="70" t="s">
        <v>40</v>
      </c>
      <c r="AJ37" s="82"/>
      <c r="AK37" s="61">
        <v>24.14838709677429</v>
      </c>
      <c r="AL37" s="39"/>
    </row>
    <row r="38" spans="2:44" x14ac:dyDescent="0.25">
      <c r="B38" s="70" t="s">
        <v>44</v>
      </c>
      <c r="C38" s="59">
        <f t="shared" si="31"/>
        <v>0</v>
      </c>
      <c r="D38" s="70">
        <v>25.165517241379359</v>
      </c>
      <c r="E38" s="71" t="s">
        <v>42</v>
      </c>
      <c r="F38" s="79">
        <f>SUM(F32:F37)</f>
        <v>0</v>
      </c>
      <c r="G38" s="76">
        <v>25.15483870967752</v>
      </c>
      <c r="H38" s="70" t="s">
        <v>49</v>
      </c>
      <c r="I38" s="59">
        <f t="shared" si="33"/>
        <v>0</v>
      </c>
      <c r="J38" s="70">
        <v>25.165517241379359</v>
      </c>
      <c r="K38" s="74" t="s">
        <v>44</v>
      </c>
      <c r="L38" s="104" t="s">
        <v>56</v>
      </c>
      <c r="M38" s="74">
        <v>25.15483870967752</v>
      </c>
      <c r="N38" s="70" t="s">
        <v>46</v>
      </c>
      <c r="O38" s="59">
        <f>W5</f>
        <v>0</v>
      </c>
      <c r="P38" s="70">
        <v>25</v>
      </c>
      <c r="Q38" s="70" t="s">
        <v>41</v>
      </c>
      <c r="R38" s="82"/>
      <c r="S38" s="75">
        <v>25.19047619047624</v>
      </c>
      <c r="T38" s="70" t="s">
        <v>41</v>
      </c>
      <c r="U38" s="59">
        <f t="shared" si="32"/>
        <v>0</v>
      </c>
      <c r="V38" s="70">
        <v>25.15483870967752</v>
      </c>
      <c r="W38" s="71" t="s">
        <v>42</v>
      </c>
      <c r="X38" s="79">
        <f>SUM(X32:X37)</f>
        <v>0</v>
      </c>
      <c r="Y38" s="76">
        <v>25.165517241379359</v>
      </c>
      <c r="Z38" s="70" t="s">
        <v>40</v>
      </c>
      <c r="AA38" s="59">
        <f>W6</f>
        <v>0</v>
      </c>
      <c r="AB38" s="70">
        <v>25.15483870967752</v>
      </c>
      <c r="AC38" s="70" t="s">
        <v>44</v>
      </c>
      <c r="AD38" s="59">
        <f>W9</f>
        <v>0</v>
      </c>
      <c r="AE38" s="70">
        <v>25.165517241379359</v>
      </c>
      <c r="AF38" s="71" t="s">
        <v>42</v>
      </c>
      <c r="AG38" s="79">
        <f>SUM(AG32:AG37)</f>
        <v>0</v>
      </c>
      <c r="AH38" s="76">
        <v>25.15483870967752</v>
      </c>
      <c r="AI38" s="70" t="s">
        <v>49</v>
      </c>
      <c r="AJ38" s="82"/>
      <c r="AK38" s="61">
        <v>25.15483870967752</v>
      </c>
      <c r="AL38" s="39"/>
    </row>
    <row r="39" spans="2:44" x14ac:dyDescent="0.25">
      <c r="B39" s="70" t="s">
        <v>47</v>
      </c>
      <c r="C39" s="59">
        <f t="shared" si="31"/>
        <v>0</v>
      </c>
      <c r="D39" s="70">
        <v>26.172413793103498</v>
      </c>
      <c r="E39" s="70" t="s">
        <v>46</v>
      </c>
      <c r="F39" s="82"/>
      <c r="G39" s="75">
        <v>26.161290322580747</v>
      </c>
      <c r="H39" s="70" t="s">
        <v>41</v>
      </c>
      <c r="I39" s="59">
        <f t="shared" si="33"/>
        <v>0</v>
      </c>
      <c r="J39" s="70">
        <v>26.172413793103498</v>
      </c>
      <c r="K39" s="70" t="s">
        <v>47</v>
      </c>
      <c r="L39" s="82" t="str">
        <f>IF(L37="CP","CP","")</f>
        <v/>
      </c>
      <c r="M39" s="75">
        <v>26.161290322580747</v>
      </c>
      <c r="N39" s="70" t="s">
        <v>40</v>
      </c>
      <c r="O39" s="59">
        <f t="shared" ref="O39:O43" si="34">W6</f>
        <v>0</v>
      </c>
      <c r="P39" s="70">
        <v>26</v>
      </c>
      <c r="Q39" s="70" t="s">
        <v>44</v>
      </c>
      <c r="R39" s="82"/>
      <c r="S39" s="75">
        <v>26.198412698412749</v>
      </c>
      <c r="T39" s="70" t="s">
        <v>44</v>
      </c>
      <c r="U39" s="59">
        <f t="shared" si="32"/>
        <v>0</v>
      </c>
      <c r="V39" s="70">
        <v>26.161290322580747</v>
      </c>
      <c r="W39" s="70" t="s">
        <v>46</v>
      </c>
      <c r="X39" s="82"/>
      <c r="Y39" s="75">
        <v>26.172413793103498</v>
      </c>
      <c r="Z39" s="70" t="s">
        <v>49</v>
      </c>
      <c r="AA39" s="59">
        <f t="shared" ref="AA39:AA42" si="35">W7</f>
        <v>0</v>
      </c>
      <c r="AB39" s="70">
        <v>26.161290322580747</v>
      </c>
      <c r="AC39" s="70" t="s">
        <v>47</v>
      </c>
      <c r="AD39" s="59">
        <f t="shared" ref="AD39" si="36">W10</f>
        <v>0</v>
      </c>
      <c r="AE39" s="70">
        <v>26.172413793103498</v>
      </c>
      <c r="AF39" s="70" t="s">
        <v>46</v>
      </c>
      <c r="AG39" s="82"/>
      <c r="AH39" s="75">
        <v>26.161290322580747</v>
      </c>
      <c r="AI39" s="70" t="s">
        <v>41</v>
      </c>
      <c r="AJ39" s="82"/>
      <c r="AK39" s="61">
        <v>26.161290322580747</v>
      </c>
      <c r="AL39" s="39"/>
    </row>
    <row r="40" spans="2:44" x14ac:dyDescent="0.25">
      <c r="B40" s="71" t="s">
        <v>42</v>
      </c>
      <c r="C40" s="78">
        <f>SUM(C34:C39)</f>
        <v>0</v>
      </c>
      <c r="D40" s="72">
        <v>27.179310344827638</v>
      </c>
      <c r="E40" s="70" t="s">
        <v>40</v>
      </c>
      <c r="F40" s="82"/>
      <c r="G40" s="75">
        <v>27.167741935483978</v>
      </c>
      <c r="H40" s="70" t="s">
        <v>44</v>
      </c>
      <c r="I40" s="59">
        <f t="shared" si="33"/>
        <v>0</v>
      </c>
      <c r="J40" s="70">
        <v>27.179310344827638</v>
      </c>
      <c r="K40" s="71" t="s">
        <v>42</v>
      </c>
      <c r="L40" s="79">
        <f>SUM(L34:L37,L39)</f>
        <v>0</v>
      </c>
      <c r="M40" s="76">
        <v>27.167741935483978</v>
      </c>
      <c r="N40" s="70" t="s">
        <v>49</v>
      </c>
      <c r="O40" s="59">
        <f t="shared" si="34"/>
        <v>0</v>
      </c>
      <c r="P40" s="70">
        <v>27</v>
      </c>
      <c r="Q40" s="70" t="s">
        <v>47</v>
      </c>
      <c r="R40" s="82" t="str">
        <f>IF(R39="CP","CP","")</f>
        <v/>
      </c>
      <c r="S40" s="75">
        <v>27.206349206349259</v>
      </c>
      <c r="T40" s="70" t="s">
        <v>47</v>
      </c>
      <c r="U40" s="59">
        <f t="shared" si="32"/>
        <v>0</v>
      </c>
      <c r="V40" s="70">
        <v>27.167741935483978</v>
      </c>
      <c r="W40" s="70" t="s">
        <v>40</v>
      </c>
      <c r="X40" s="82"/>
      <c r="Y40" s="75">
        <v>27.179310344827638</v>
      </c>
      <c r="Z40" s="70" t="s">
        <v>41</v>
      </c>
      <c r="AA40" s="59">
        <f t="shared" si="35"/>
        <v>0</v>
      </c>
      <c r="AB40" s="70">
        <v>27.167741935483978</v>
      </c>
      <c r="AC40" s="71" t="s">
        <v>42</v>
      </c>
      <c r="AD40" s="78">
        <f>SUM(AD34:AD39)</f>
        <v>0</v>
      </c>
      <c r="AE40" s="72">
        <v>27.179310344827638</v>
      </c>
      <c r="AF40" s="70" t="s">
        <v>40</v>
      </c>
      <c r="AG40" s="82"/>
      <c r="AH40" s="75">
        <v>27.167741935483978</v>
      </c>
      <c r="AI40" s="70" t="s">
        <v>44</v>
      </c>
      <c r="AJ40" s="82"/>
      <c r="AK40" s="61">
        <v>27.167741935483978</v>
      </c>
      <c r="AL40" s="39"/>
      <c r="AO40"/>
    </row>
    <row r="41" spans="2:44" x14ac:dyDescent="0.25">
      <c r="B41" s="70" t="s">
        <v>46</v>
      </c>
      <c r="C41" s="59">
        <f>W5</f>
        <v>0</v>
      </c>
      <c r="D41" s="70">
        <v>28.186206896551777</v>
      </c>
      <c r="E41" s="70" t="s">
        <v>49</v>
      </c>
      <c r="F41" s="82"/>
      <c r="G41" s="75">
        <v>28.174193548387208</v>
      </c>
      <c r="H41" s="70" t="s">
        <v>47</v>
      </c>
      <c r="I41" s="59">
        <f t="shared" si="33"/>
        <v>0</v>
      </c>
      <c r="J41" s="70">
        <v>28.186206896551777</v>
      </c>
      <c r="K41" s="70" t="s">
        <v>46</v>
      </c>
      <c r="L41" s="82"/>
      <c r="M41" s="75">
        <v>28.174193548387208</v>
      </c>
      <c r="N41" s="70" t="s">
        <v>41</v>
      </c>
      <c r="O41" s="59">
        <f t="shared" si="34"/>
        <v>0</v>
      </c>
      <c r="P41" s="70">
        <v>28</v>
      </c>
      <c r="Q41" s="71" t="s">
        <v>42</v>
      </c>
      <c r="R41" s="79">
        <f>SUM(R35:R40)</f>
        <v>0</v>
      </c>
      <c r="S41" s="76">
        <v>28.214285714285769</v>
      </c>
      <c r="T41" s="71" t="s">
        <v>42</v>
      </c>
      <c r="U41" s="78">
        <f>SUM(U35:U40)</f>
        <v>0</v>
      </c>
      <c r="V41" s="72">
        <v>28.174193548387208</v>
      </c>
      <c r="W41" s="70" t="s">
        <v>49</v>
      </c>
      <c r="X41" s="82"/>
      <c r="Y41" s="75">
        <v>28.186206896551777</v>
      </c>
      <c r="Z41" s="70" t="s">
        <v>44</v>
      </c>
      <c r="AA41" s="59">
        <f t="shared" si="35"/>
        <v>0</v>
      </c>
      <c r="AB41" s="70">
        <v>28.174193548387208</v>
      </c>
      <c r="AC41" s="70" t="s">
        <v>46</v>
      </c>
      <c r="AD41" s="59">
        <f>W5</f>
        <v>0</v>
      </c>
      <c r="AE41" s="70">
        <v>28.186206896551777</v>
      </c>
      <c r="AF41" s="70" t="s">
        <v>49</v>
      </c>
      <c r="AG41" s="82"/>
      <c r="AH41" s="75">
        <v>28.174193548387208</v>
      </c>
      <c r="AI41" s="70" t="s">
        <v>47</v>
      </c>
      <c r="AJ41" s="82" t="str">
        <f>IF(AJ40="CP","CP","")</f>
        <v/>
      </c>
      <c r="AK41" s="61">
        <v>28.174193548387208</v>
      </c>
      <c r="AL41" s="39"/>
      <c r="AO41"/>
    </row>
    <row r="42" spans="2:44" ht="14.45" customHeight="1" x14ac:dyDescent="0.25">
      <c r="B42" s="70" t="s">
        <v>40</v>
      </c>
      <c r="C42" s="59">
        <f t="shared" ref="C42:C43" si="37">W6</f>
        <v>0</v>
      </c>
      <c r="D42" s="70">
        <v>29.19310344827592</v>
      </c>
      <c r="E42" s="70" t="s">
        <v>41</v>
      </c>
      <c r="F42" s="82"/>
      <c r="G42" s="75">
        <v>29.180645161290439</v>
      </c>
      <c r="H42" s="71" t="s">
        <v>42</v>
      </c>
      <c r="I42" s="78">
        <f>SUM(I36:I41)</f>
        <v>0</v>
      </c>
      <c r="J42" s="72">
        <v>29.19310344827592</v>
      </c>
      <c r="K42" s="70" t="s">
        <v>40</v>
      </c>
      <c r="L42" s="82"/>
      <c r="M42" s="75">
        <v>29.180645161290439</v>
      </c>
      <c r="N42" s="70" t="s">
        <v>44</v>
      </c>
      <c r="O42" s="59">
        <f t="shared" si="34"/>
        <v>0</v>
      </c>
      <c r="P42" s="70">
        <v>29</v>
      </c>
      <c r="Q42" s="70"/>
      <c r="R42" s="59"/>
      <c r="S42" s="70"/>
      <c r="T42" s="74" t="s">
        <v>46</v>
      </c>
      <c r="U42" s="85" t="s">
        <v>57</v>
      </c>
      <c r="V42" s="74">
        <v>29.180645161290439</v>
      </c>
      <c r="W42" s="70" t="s">
        <v>41</v>
      </c>
      <c r="X42" s="82"/>
      <c r="Y42" s="75">
        <v>29.19310344827592</v>
      </c>
      <c r="Z42" s="70" t="s">
        <v>47</v>
      </c>
      <c r="AA42" s="59">
        <f t="shared" si="35"/>
        <v>0</v>
      </c>
      <c r="AB42" s="70">
        <v>29</v>
      </c>
      <c r="AC42" s="70" t="s">
        <v>40</v>
      </c>
      <c r="AD42" s="59">
        <f t="shared" ref="AD42:AD43" si="38">W6</f>
        <v>0</v>
      </c>
      <c r="AE42" s="70">
        <v>29.19310344827592</v>
      </c>
      <c r="AF42" s="70" t="s">
        <v>41</v>
      </c>
      <c r="AG42" s="82"/>
      <c r="AH42" s="75">
        <v>29.180645161290439</v>
      </c>
      <c r="AI42" s="71" t="s">
        <v>42</v>
      </c>
      <c r="AJ42" s="79">
        <f>SUM(AJ36:AJ41)</f>
        <v>0</v>
      </c>
      <c r="AK42" s="60">
        <v>29.180645161290439</v>
      </c>
      <c r="AL42" s="39"/>
    </row>
    <row r="43" spans="2:44" ht="14.45" customHeight="1" x14ac:dyDescent="0.25">
      <c r="B43" s="70" t="s">
        <v>49</v>
      </c>
      <c r="C43" s="59">
        <f t="shared" si="37"/>
        <v>0</v>
      </c>
      <c r="D43" s="70">
        <v>30.20000000000006</v>
      </c>
      <c r="E43" s="70" t="s">
        <v>44</v>
      </c>
      <c r="F43" s="82"/>
      <c r="G43" s="75">
        <v>30.18709677419367</v>
      </c>
      <c r="H43" s="70" t="s">
        <v>46</v>
      </c>
      <c r="I43" s="59">
        <f>W5</f>
        <v>0</v>
      </c>
      <c r="J43" s="70">
        <v>30.20000000000006</v>
      </c>
      <c r="K43" s="70" t="s">
        <v>49</v>
      </c>
      <c r="L43" s="82"/>
      <c r="M43" s="75">
        <v>30.18709677419367</v>
      </c>
      <c r="N43" s="70" t="s">
        <v>47</v>
      </c>
      <c r="O43" s="59">
        <f t="shared" si="34"/>
        <v>0</v>
      </c>
      <c r="P43" s="70">
        <v>30</v>
      </c>
      <c r="Q43" s="70"/>
      <c r="R43" s="56"/>
      <c r="S43" s="70"/>
      <c r="T43" s="70" t="s">
        <v>40</v>
      </c>
      <c r="U43" s="59">
        <f>W6</f>
        <v>0</v>
      </c>
      <c r="V43" s="70">
        <v>30.18709677419367</v>
      </c>
      <c r="W43" s="70" t="s">
        <v>44</v>
      </c>
      <c r="X43" s="82"/>
      <c r="Y43" s="75">
        <v>30.20000000000006</v>
      </c>
      <c r="Z43" s="71" t="s">
        <v>42</v>
      </c>
      <c r="AA43" s="78">
        <f>SUM(AA37:AA42)</f>
        <v>0</v>
      </c>
      <c r="AB43" s="72">
        <v>30.18709677419367</v>
      </c>
      <c r="AC43" s="70" t="s">
        <v>49</v>
      </c>
      <c r="AD43" s="59">
        <f t="shared" si="38"/>
        <v>0</v>
      </c>
      <c r="AE43" s="70">
        <v>30.20000000000006</v>
      </c>
      <c r="AF43" s="70" t="s">
        <v>44</v>
      </c>
      <c r="AG43" s="82"/>
      <c r="AH43" s="75">
        <v>30.18709677419367</v>
      </c>
      <c r="AI43" s="70" t="s">
        <v>46</v>
      </c>
      <c r="AJ43" s="82"/>
      <c r="AK43" s="61">
        <v>30.18709677419367</v>
      </c>
      <c r="AL43" s="39"/>
    </row>
    <row r="44" spans="2:44" ht="14.45" customHeight="1" x14ac:dyDescent="0.25">
      <c r="B44" s="56"/>
      <c r="C44" s="56"/>
      <c r="D44" s="70"/>
      <c r="E44" s="70" t="s">
        <v>47</v>
      </c>
      <c r="F44" s="82" t="str">
        <f>IF(F43="CP","CP","")</f>
        <v/>
      </c>
      <c r="G44" s="75">
        <v>31.193548387096897</v>
      </c>
      <c r="H44" s="70"/>
      <c r="I44" s="56"/>
      <c r="J44" s="70"/>
      <c r="K44" s="70" t="s">
        <v>41</v>
      </c>
      <c r="L44" s="82"/>
      <c r="M44" s="75">
        <v>31.193548387096897</v>
      </c>
      <c r="N44" s="71" t="s">
        <v>42</v>
      </c>
      <c r="O44" s="78">
        <f>SUM(O38:O43)</f>
        <v>0</v>
      </c>
      <c r="P44" s="72">
        <v>31</v>
      </c>
      <c r="Q44" s="70"/>
      <c r="R44" s="56"/>
      <c r="S44" s="70"/>
      <c r="T44" s="70" t="s">
        <v>49</v>
      </c>
      <c r="U44" s="59">
        <f>W7</f>
        <v>0</v>
      </c>
      <c r="V44" s="70">
        <v>31.193548387096897</v>
      </c>
      <c r="W44" s="70"/>
      <c r="X44" s="56"/>
      <c r="Y44" s="70"/>
      <c r="Z44" s="70" t="s">
        <v>46</v>
      </c>
      <c r="AA44" s="59">
        <f>W5</f>
        <v>0</v>
      </c>
      <c r="AB44" s="70">
        <v>31.193548387096897</v>
      </c>
      <c r="AC44" s="70"/>
      <c r="AD44" s="56"/>
      <c r="AE44" s="70"/>
      <c r="AF44" s="70" t="s">
        <v>47</v>
      </c>
      <c r="AG44" s="82" t="str">
        <f>IF(AG43="CP","CP","")</f>
        <v/>
      </c>
      <c r="AH44" s="75">
        <v>31.193548387096897</v>
      </c>
      <c r="AI44" s="70" t="s">
        <v>40</v>
      </c>
      <c r="AJ44" s="82"/>
      <c r="AK44" s="61">
        <v>31.193548387096897</v>
      </c>
      <c r="AL44" s="39"/>
    </row>
    <row r="45" spans="2:44" x14ac:dyDescent="0.25">
      <c r="B45" s="157" t="s">
        <v>58</v>
      </c>
      <c r="C45" s="63"/>
      <c r="D45" s="63"/>
      <c r="E45" s="63"/>
      <c r="F45" s="80">
        <f>SUM(F39:F44)</f>
        <v>0</v>
      </c>
      <c r="G45" s="63"/>
      <c r="H45" s="55"/>
      <c r="K45" s="55"/>
      <c r="N45" s="56"/>
      <c r="O45" s="57"/>
      <c r="P45" s="58"/>
      <c r="Q45" s="58"/>
      <c r="R45" s="57"/>
      <c r="S45" s="58"/>
      <c r="T45" s="56"/>
      <c r="U45" s="57"/>
      <c r="V45" s="58"/>
      <c r="W45" s="58"/>
      <c r="X45" s="57"/>
      <c r="Y45" s="58"/>
      <c r="Z45" s="56"/>
      <c r="AA45" s="57"/>
      <c r="AB45" s="58"/>
      <c r="AC45" s="58"/>
      <c r="AD45" s="57"/>
      <c r="AE45" s="58"/>
      <c r="AF45" s="69"/>
      <c r="AG45" s="57"/>
      <c r="AH45" s="58"/>
      <c r="AI45" s="39"/>
      <c r="AJ45" s="57"/>
      <c r="AK45" s="39"/>
      <c r="AL45" s="39"/>
    </row>
    <row r="46" spans="2:44" ht="15.75" x14ac:dyDescent="0.25">
      <c r="B46" s="160"/>
      <c r="C46" s="161">
        <f>SUM(C14:C18,C20:C25,C27:C32,C34:C39,C41:C43)</f>
        <v>0</v>
      </c>
      <c r="D46" s="162"/>
      <c r="E46" s="163"/>
      <c r="F46" s="161">
        <f>SUM(F14:F16,F18:F23,F25:F30,F32:F37,F39:F44)</f>
        <v>0</v>
      </c>
      <c r="G46" s="162"/>
      <c r="H46" s="164"/>
      <c r="I46" s="161">
        <f>SUM(I15:I20,I22:I23,I25:I27,I29:I34,I36:I41,I43)</f>
        <v>0</v>
      </c>
      <c r="J46" s="162"/>
      <c r="K46" s="163"/>
      <c r="L46" s="161">
        <f>SUM(L14:L18,L20:L25,L27:L32,L34:L37,L39,L41:L44)</f>
        <v>0</v>
      </c>
      <c r="M46" s="162"/>
      <c r="N46" s="165"/>
      <c r="O46" s="161">
        <f>SUM(O15,O17:O22,O24:O29,O31:O36,O38:O43)</f>
        <v>0</v>
      </c>
      <c r="P46" s="166"/>
      <c r="Q46" s="167"/>
      <c r="R46" s="161">
        <f>SUM(R14:R19,R21:R26,R28:R33,R35:R40)</f>
        <v>0</v>
      </c>
      <c r="S46" s="168"/>
      <c r="T46" s="166"/>
      <c r="U46" s="161">
        <f>SUM(U14:U19,U21:U26,U28:U33,U35:U40,U43:U44)</f>
        <v>0</v>
      </c>
      <c r="V46" s="166"/>
      <c r="W46" s="167"/>
      <c r="X46" s="161">
        <f>SUM(X14:X16,X18:X23,X25:X30,X32:X37,X39:X43)</f>
        <v>0</v>
      </c>
      <c r="Y46" s="168"/>
      <c r="Z46" s="166"/>
      <c r="AA46" s="161">
        <f>SUM(AA16:AA18,AA20,AA23:AA28,AA31:AA35,AA37:AA42,AA44)</f>
        <v>0</v>
      </c>
      <c r="AB46" s="166"/>
      <c r="AC46" s="167"/>
      <c r="AD46" s="161">
        <f>SUM(AD14:AD18,AD20:AD25,AD27:AD32,AD34:AD39,AD41:AD43)</f>
        <v>0</v>
      </c>
      <c r="AE46" s="168"/>
      <c r="AF46" s="166"/>
      <c r="AG46" s="161">
        <f>SUM(AG14:AG16,AG18:AG23,AG25:AG26,AG28:AG30,AG32:AG37,AG39:AG44)</f>
        <v>0</v>
      </c>
      <c r="AH46" s="166"/>
      <c r="AI46" s="167"/>
      <c r="AJ46" s="161">
        <f>SUM(AJ15:AJ20,AJ22:AJ27,AJ29:AJ34,AJ36:AJ41,AJ43:AJ44)</f>
        <v>0</v>
      </c>
      <c r="AK46" s="162"/>
      <c r="AL46" s="169">
        <f>SUM(B46:AK46)</f>
        <v>0</v>
      </c>
      <c r="AN46" s="237" t="s">
        <v>59</v>
      </c>
      <c r="AO46" s="237"/>
      <c r="AP46" s="237"/>
      <c r="AQ46" s="237"/>
      <c r="AR46" s="237"/>
    </row>
    <row r="47" spans="2:44" x14ac:dyDescent="0.25">
      <c r="B47" s="231"/>
      <c r="C47" s="232"/>
      <c r="D47" s="233"/>
      <c r="E47" s="231"/>
      <c r="F47" s="232"/>
      <c r="G47" s="233"/>
      <c r="H47" s="231"/>
      <c r="I47" s="232"/>
      <c r="J47" s="233"/>
      <c r="K47" s="231"/>
      <c r="L47" s="232"/>
      <c r="M47" s="233"/>
      <c r="N47" s="231"/>
      <c r="O47" s="232"/>
      <c r="P47" s="232"/>
      <c r="Q47" s="231"/>
      <c r="R47" s="232"/>
      <c r="S47" s="233"/>
      <c r="T47" s="232"/>
      <c r="U47" s="232"/>
      <c r="V47" s="232"/>
      <c r="W47" s="231"/>
      <c r="X47" s="232"/>
      <c r="Y47" s="233"/>
      <c r="Z47" s="232"/>
      <c r="AA47" s="232"/>
      <c r="AB47" s="232"/>
      <c r="AC47" s="231"/>
      <c r="AD47" s="232"/>
      <c r="AE47" s="233"/>
      <c r="AF47" s="232"/>
      <c r="AG47" s="232"/>
      <c r="AH47" s="232"/>
      <c r="AI47" s="231"/>
      <c r="AJ47" s="232"/>
      <c r="AK47" s="233"/>
      <c r="AL47" s="170">
        <f>SUM(B47:AK47)</f>
        <v>0</v>
      </c>
      <c r="AN47" s="152" t="s">
        <v>60</v>
      </c>
      <c r="AO47" s="152"/>
      <c r="AP47" s="236" t="str">
        <f>IF(AL49=0,"OK","RELIQUAT A REVOIR")</f>
        <v>OK</v>
      </c>
      <c r="AQ47" s="236"/>
      <c r="AR47" s="236"/>
    </row>
    <row r="48" spans="2:44" x14ac:dyDescent="0.25">
      <c r="B48" s="156" t="s">
        <v>61</v>
      </c>
      <c r="C48" s="51"/>
      <c r="D48" s="51"/>
      <c r="E48" s="52"/>
      <c r="F48" s="52"/>
      <c r="G48" s="52"/>
      <c r="AL48" s="84">
        <f>ROUND(AL9,2)</f>
        <v>0</v>
      </c>
      <c r="AN48" s="152" t="s">
        <v>62</v>
      </c>
      <c r="AO48" s="152"/>
      <c r="AP48" s="236" t="str">
        <f>IF(AND(C19&lt;=40,C26&lt;=40,C33&lt;=40,C40&lt;=40,F17&lt;=40,F24&lt;=40,F31&lt;=40,F38&lt;=40,F45&lt;=40,I21&lt;=40,I28&lt;=40,I35&lt;=40,I42&lt;=40,L19&lt;=40,L26&lt;=40,L33&lt;=40,L40&lt;=40,O16&lt;=40,O23&lt;=40,O30&lt;=40,O37&lt;=40,O44&lt;=40,R20&lt;=40,R27&lt;=40,R34&lt;=40,R41&lt;=40,U20&lt;=40,U27&lt;=40,U34&lt;=40,U41&lt;=40,X17&lt;=40,X24&lt;=40,X31&lt;=40,X38&lt;=40,AA15&lt;=40,AA22&lt;=40,AA29&lt;=40,AA36&lt;=40,AA43&lt;=40,AD19&lt;=40,AD26&lt;=40,AD33&lt;=40,AD40&lt;=40,AG17&lt;=40,AG24&lt;=40,AG31&lt;=40,AG38&lt;=40,AJ14&lt;=40,AJ21&lt;=40,AJ35&lt;=40,AJ42&lt;=40),"OK","Semaines supérieures à 40h - A REVOIR")</f>
        <v>OK</v>
      </c>
      <c r="AQ48" s="236"/>
      <c r="AR48" s="236"/>
    </row>
    <row r="49" spans="2:44" x14ac:dyDescent="0.25">
      <c r="C49" s="45"/>
      <c r="AL49" s="159">
        <f>AL46-AL48</f>
        <v>0</v>
      </c>
      <c r="AN49" s="152" t="s">
        <v>63</v>
      </c>
      <c r="AO49" s="152"/>
      <c r="AP49" s="236" t="str">
        <f>IF(AND(C14&lt;=10,C15&lt;=10,C16&lt;=10,C17&lt;=10,C18&lt;=10,C20&lt;=10,C21&lt;=10,C22&lt;=10,C23&lt;=10,C24&lt;=10,C25&lt;=10,C27&lt;=10,C28&lt;=10,C29&lt;=10,C30&lt;=10,C31&lt;=10,C32&lt;=10,C34&lt;=10,C35&lt;=10,C36&lt;=10,C37&lt;=10,C38&lt;=10,C39&lt;=10,C41&lt;=10,C42&lt;=10,C43&lt;=10,F14&lt;=10,F15&lt;=10,F16&lt;=10,F18&lt;=10,F19&lt;=10,F20&lt;=10,F21&lt;=10,F22&lt;=10,F23&lt;=10,F25&lt;=10,F26&lt;=10,F27&lt;=10,F28&lt;=10,F29&lt;=10,F30&lt;=10,I15&lt;=10,I16&lt;=10,I17&lt;=10,I18&lt;=10,I19&lt;=10,I20&lt;=10,I22&lt;=10,I23&lt;=10,I25&lt;=10,I26&lt;=10,I27&lt;=10,I29&lt;=10,I30&lt;=10,I31&lt;=10,I32&lt;=10,I33&lt;=10,I34&lt;=10,I36&lt;=10,I37&lt;=10,I38&lt;=10,I39&lt;=10,I40&lt;=10,I41&lt;=10,L14&lt;=10,L15&lt;=10,L16&lt;=10,L17&lt;=10,L18&lt;=10,L20&lt;=10,L21&lt;=10,L22&lt;=10,L23&lt;=10,L24&lt;=10,L25&lt;=10,L27&lt;=10,L28&lt;=10,L29&lt;=10,L30&lt;=10,L31&lt;=10,L32&lt;=10,O17&lt;=10,O18&lt;=10,O19&lt;=10,O20&lt;=10,O21&lt;=10,O22&lt;=10,O24&lt;=10,O25&lt;=10,O26&lt;=10,O27&lt;=10,O28&lt;=10,O29&lt;=10,O31&lt;=10,O32&lt;=10,O33&lt;=10,O34&lt;=10,O35&lt;=10,O36&lt;=10,O38&lt;=10,O39&lt;=10,O40&lt;=10,O41&lt;=10,O42&lt;=10,O43&lt;=10,R14&lt;=10,R15&lt;=10,R16&lt;=10,R17&lt;=10,R18&lt;=10,R19&lt;=10,R21&lt;=10,R22&lt;=10,R23&lt;=10,R24&lt;=10,R25&lt;=10,R26&lt;=10,R28&lt;=10,R29&lt;=10,R30&lt;=10,R31&lt;=10,R32&lt;=10,R33&lt;=10,U21&lt;=10,U22&lt;=10,U23&lt;=10,U24&lt;=10,U25&lt;=10,U26&lt;=10,U28&lt;=10,U29&lt;=10,U30&lt;=10,U31&lt;=10,U32&lt;=10,U33&lt;=10,U35&lt;=10,U36&lt;=10,U37&lt;=10,U38&lt;=10,U39&lt;=10,U40&lt;=10,U43&lt;=10,U44&lt;=10,X14&lt;=10,X15&lt;=10,X16&lt;=10,X18&lt;=10,X19&lt;=10,X20&lt;=10,X21&lt;=10,X22&lt;=10,X23&lt;=10,X25&lt;=10,X26&lt;=10,X27&lt;=10,X28&lt;=10,X29&lt;=10,X30&lt;=10,AA16&lt;=10,AA17&lt;=10,AA18&lt;=10,AA26&lt;=10,AA23&lt;=10,AA24&lt;=10,AA25&lt;=10,AA27&lt;=10,AA28&lt;=10,AA37&lt;=10,AA31&lt;=10,AA32&lt;=10,AA33&lt;=10,AA34&lt;=10,AA35&lt;=10,AA38&lt;=10,AA39&lt;=10,AA40&lt;=10,AA41&lt;=10,AA42&lt;=10,AA44&lt;=10,AD14&lt;=10,AD15&lt;=10,AD16&lt;=10,AD17&lt;=10,AD18&lt;=10,AD20&lt;=10,AD21&lt;=10,AD22&lt;=10,AD23&lt;=10,AD24&lt;=10,AD25&lt;=10,AD27&lt;=10,AD28&lt;=10,AD29&lt;=10,AD30&lt;=10,AD31&lt;=10,AD32&lt;=10,AD34&lt;=10,AD35&lt;=10,AD36&lt;=10,AD37&lt;=10,AD38&lt;=10,AD39&lt;=10,AD41&lt;=10,AD42&lt;=10,AD43&lt;=10,AG14&lt;=10,AG15&lt;=10,AG16&lt;=10),"OK","Journées supérieures à 10h - A REVOIR")</f>
        <v>OK</v>
      </c>
      <c r="AQ49" s="236"/>
      <c r="AR49" s="236"/>
    </row>
    <row r="50" spans="2:44" ht="15.75" customHeight="1" x14ac:dyDescent="0.25">
      <c r="C50" s="45"/>
      <c r="AC50" s="238" t="s">
        <v>64</v>
      </c>
      <c r="AD50" s="239"/>
      <c r="AE50" s="239"/>
      <c r="AF50" s="239"/>
      <c r="AG50" s="239"/>
      <c r="AH50" s="239"/>
      <c r="AI50" s="239"/>
      <c r="AJ50" s="239"/>
      <c r="AK50" s="239"/>
      <c r="AL50" s="239"/>
      <c r="AN50" s="152" t="s">
        <v>65</v>
      </c>
      <c r="AO50" s="153"/>
      <c r="AP50" s="236" t="str">
        <f>IF(MAX($F$32:$F$37,$F$39:$F$44,$L$34:$L$39,$L$41:$L$44,$O$15,$R$35:$R$40,$U$14:$U$19,$X$32:$X$37,$X$39:$X$43,$AG$18:$AG$23,$AG$25:$AG$26,$AG$28:$AG$30,$AG$32:$AG$37,$AG$39:$AG$44,$AJ$15:$AJ$20,$AJ$22:$AJ$27,$AJ$29:$AJ$34,$AJ$36:$AJ$41,$AJ$43:$AJ$44)&lt;=10,"OK","Journées supérieures à 10h - A REVOIR")</f>
        <v>OK</v>
      </c>
      <c r="AQ50" s="236" t="str">
        <f t="shared" ref="AQ50:AR50" si="39">IF(MAX($F$32:$F$44,$L$34:$L$44,$R$35:$R$41,$U$14:$U$19,$AG$18:$AG$44,$AJ$14:$AJ$44)&lt;=10,"OK","Journées supérieures à 10h - A REVOIR")</f>
        <v>OK</v>
      </c>
      <c r="AR50" s="236" t="str">
        <f t="shared" si="39"/>
        <v>OK</v>
      </c>
    </row>
    <row r="51" spans="2:44" x14ac:dyDescent="0.25">
      <c r="B51" s="155" t="s">
        <v>66</v>
      </c>
      <c r="AN51" s="152" t="s">
        <v>67</v>
      </c>
      <c r="AO51" s="153"/>
      <c r="AP51" s="236" t="str">
        <f>AF53</f>
        <v>ERREUR CP ETE</v>
      </c>
      <c r="AQ51" s="236"/>
      <c r="AR51" s="236"/>
    </row>
    <row r="52" spans="2:44" x14ac:dyDescent="0.25">
      <c r="B52" s="222">
        <f>COUNTIF(C14:C44,"CP")</f>
        <v>0</v>
      </c>
      <c r="C52" s="222"/>
      <c r="D52" s="222"/>
      <c r="E52" s="222">
        <f>COUNTIF(F14:F44,"CP")</f>
        <v>0</v>
      </c>
      <c r="F52" s="222"/>
      <c r="G52" s="222"/>
      <c r="H52" s="222">
        <f>COUNTIF(I14:I44,"CP")</f>
        <v>0</v>
      </c>
      <c r="I52" s="222"/>
      <c r="J52" s="222"/>
      <c r="K52" s="222">
        <f>COUNTIF(L14:L44,"CP")</f>
        <v>0</v>
      </c>
      <c r="L52" s="222"/>
      <c r="M52" s="222"/>
      <c r="N52" s="222">
        <f>COUNTIF(O14:O44,"CP")</f>
        <v>0</v>
      </c>
      <c r="O52" s="222"/>
      <c r="P52" s="222"/>
      <c r="Q52" s="222">
        <f>COUNTIF(R14:R44,"CP")</f>
        <v>0</v>
      </c>
      <c r="R52" s="222"/>
      <c r="S52" s="222"/>
      <c r="T52" s="222">
        <f>COUNTIF(U14:U44,"CP")</f>
        <v>0</v>
      </c>
      <c r="U52" s="222"/>
      <c r="V52" s="222"/>
      <c r="W52" s="222">
        <f>COUNTIF(X14:X44,"CP")</f>
        <v>0</v>
      </c>
      <c r="X52" s="222"/>
      <c r="Y52" s="222"/>
      <c r="Z52" s="222">
        <f>COUNTIF(AA14:AA44,"CP")</f>
        <v>0</v>
      </c>
      <c r="AA52" s="222"/>
      <c r="AB52" s="222"/>
      <c r="AC52" s="222">
        <f>COUNTIF(AD14:AD44,"CP")</f>
        <v>0</v>
      </c>
      <c r="AD52" s="222"/>
      <c r="AE52" s="222"/>
      <c r="AF52" s="222">
        <f>COUNTIF(AG14:AG44,"CP")</f>
        <v>0</v>
      </c>
      <c r="AG52" s="222"/>
      <c r="AH52" s="222"/>
      <c r="AI52" s="222">
        <f>COUNTIF(AJ14:AJ44,"CP")</f>
        <v>0</v>
      </c>
      <c r="AJ52" s="222"/>
      <c r="AK52" s="222"/>
      <c r="AL52" s="171">
        <f>SUM(B52:AK52)</f>
        <v>0</v>
      </c>
      <c r="AN52" s="152" t="s">
        <v>68</v>
      </c>
      <c r="AO52" s="153"/>
      <c r="AP52" s="236" t="str">
        <f>AL53</f>
        <v>OK</v>
      </c>
      <c r="AQ52" s="236"/>
      <c r="AR52" s="236"/>
    </row>
    <row r="53" spans="2:44" ht="15.75" customHeight="1" x14ac:dyDescent="0.25">
      <c r="B53" s="172"/>
      <c r="C53" s="173"/>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219" t="str">
        <f>IF(AND(AF54&gt;=23,AF54&lt;=24),"CP ÉTÉ OK","ERREUR CP ETE")</f>
        <v>ERREUR CP ETE</v>
      </c>
      <c r="AG53" s="220"/>
      <c r="AH53" s="220"/>
      <c r="AI53" s="220"/>
      <c r="AJ53" s="220"/>
      <c r="AK53" s="221"/>
      <c r="AL53" s="174" t="str">
        <f>IF(AL52=NOTICE!D12,"OK","ERREUR")</f>
        <v>OK</v>
      </c>
      <c r="AN53" s="154" t="s">
        <v>69</v>
      </c>
      <c r="AO53" s="152"/>
      <c r="AP53" s="235" t="s">
        <v>89</v>
      </c>
      <c r="AQ53" s="235"/>
      <c r="AR53" s="235"/>
    </row>
    <row r="54" spans="2:44" x14ac:dyDescent="0.25">
      <c r="B54" s="40"/>
      <c r="C54" s="115" t="s">
        <v>70</v>
      </c>
      <c r="D54" s="116"/>
      <c r="E54" s="118" t="s">
        <v>71</v>
      </c>
      <c r="F54" s="117"/>
      <c r="G54" s="117"/>
      <c r="H54" s="45"/>
      <c r="I54" s="46"/>
      <c r="J54" s="40"/>
      <c r="K54" s="40"/>
      <c r="L54" s="46"/>
      <c r="M54" s="40"/>
      <c r="N54" s="40"/>
      <c r="O54" s="46"/>
      <c r="P54" s="40"/>
      <c r="Q54" s="40"/>
      <c r="R54" s="46"/>
      <c r="S54" s="40"/>
      <c r="T54" s="40"/>
      <c r="U54" s="115"/>
      <c r="V54" s="116"/>
      <c r="W54" s="116"/>
      <c r="X54" s="115" t="s">
        <v>72</v>
      </c>
      <c r="Y54" s="116"/>
      <c r="Z54" s="116"/>
      <c r="AA54" s="115"/>
      <c r="AB54" s="116"/>
      <c r="AC54" s="116"/>
      <c r="AD54" s="115"/>
      <c r="AE54" s="116"/>
      <c r="AF54" s="213">
        <f>AF52+AI52</f>
        <v>0</v>
      </c>
      <c r="AG54" s="213"/>
      <c r="AH54" s="213"/>
      <c r="AI54" s="213"/>
      <c r="AJ54" s="213"/>
      <c r="AK54" s="213"/>
      <c r="AN54" s="153"/>
      <c r="AO54" s="153"/>
      <c r="AP54" s="235"/>
      <c r="AQ54" s="235"/>
      <c r="AR54" s="235"/>
    </row>
    <row r="55" spans="2:44" x14ac:dyDescent="0.25">
      <c r="B55" s="40"/>
      <c r="C55" s="115"/>
      <c r="D55" s="116"/>
      <c r="E55" s="116" t="s">
        <v>73</v>
      </c>
      <c r="F55" s="115"/>
      <c r="G55" s="116"/>
      <c r="H55" s="40"/>
      <c r="I55" s="46"/>
      <c r="J55" s="40"/>
      <c r="K55" s="40"/>
      <c r="L55" s="46"/>
      <c r="M55" s="40"/>
      <c r="N55" s="40"/>
      <c r="O55" s="46"/>
      <c r="P55" s="40"/>
      <c r="Q55" s="40"/>
      <c r="R55" s="46"/>
      <c r="S55" s="40"/>
      <c r="T55" s="40"/>
      <c r="U55" s="115"/>
      <c r="V55" s="116"/>
      <c r="W55" s="116"/>
      <c r="X55" s="115" t="s">
        <v>74</v>
      </c>
      <c r="Y55" s="116"/>
      <c r="Z55" s="116"/>
      <c r="AA55" s="115"/>
      <c r="AB55" s="116"/>
      <c r="AC55" s="116"/>
      <c r="AD55" s="115"/>
      <c r="AE55" s="116"/>
      <c r="AF55" s="116"/>
      <c r="AG55" s="115"/>
      <c r="AH55" s="116"/>
      <c r="AI55" s="116"/>
      <c r="AJ55" s="115"/>
      <c r="AK55" s="116"/>
    </row>
    <row r="56" spans="2:44" x14ac:dyDescent="0.25">
      <c r="B56" s="40"/>
      <c r="C56" s="46"/>
      <c r="D56" s="40"/>
      <c r="F56" s="46"/>
      <c r="G56" s="40"/>
      <c r="H56" s="40"/>
      <c r="I56" s="46"/>
      <c r="J56" s="40"/>
      <c r="K56" s="40"/>
      <c r="L56" s="46"/>
      <c r="M56" s="40"/>
      <c r="N56" s="40"/>
      <c r="O56" s="46"/>
      <c r="P56" s="40"/>
      <c r="Q56" s="40"/>
      <c r="R56" s="46"/>
      <c r="S56" s="40"/>
      <c r="T56" s="40"/>
      <c r="U56" s="115"/>
      <c r="V56" s="116"/>
      <c r="W56" s="116"/>
      <c r="X56" s="115"/>
      <c r="Y56" s="116"/>
      <c r="Z56" s="116"/>
      <c r="AA56" s="115"/>
      <c r="AB56" s="116"/>
      <c r="AC56" s="116"/>
      <c r="AD56" s="115"/>
      <c r="AE56" s="116"/>
      <c r="AF56" s="116"/>
      <c r="AG56" s="115"/>
      <c r="AH56" s="116"/>
      <c r="AI56" s="116"/>
      <c r="AJ56" s="115"/>
      <c r="AK56" s="116"/>
    </row>
    <row r="57" spans="2:44" x14ac:dyDescent="0.25">
      <c r="B57" s="40"/>
      <c r="C57" s="46"/>
      <c r="D57" s="40"/>
      <c r="F57" s="46"/>
      <c r="G57" s="40"/>
      <c r="H57" s="40"/>
      <c r="I57" s="46"/>
      <c r="J57" s="40"/>
      <c r="K57" s="40"/>
      <c r="L57" s="46"/>
      <c r="M57" s="40"/>
      <c r="N57" s="40"/>
      <c r="O57" s="46"/>
      <c r="P57" s="40"/>
      <c r="Q57" s="40"/>
      <c r="R57" s="46"/>
      <c r="S57" s="40"/>
      <c r="T57" s="40"/>
      <c r="U57" s="115"/>
      <c r="V57" s="116"/>
      <c r="W57" s="116"/>
      <c r="X57" s="115" t="s">
        <v>90</v>
      </c>
      <c r="Y57" s="116"/>
      <c r="Z57" s="116"/>
      <c r="AA57" s="115"/>
      <c r="AB57" s="116"/>
      <c r="AC57" s="116"/>
      <c r="AD57" s="115"/>
      <c r="AE57" s="116"/>
      <c r="AF57" s="116" t="s">
        <v>91</v>
      </c>
      <c r="AG57" s="115"/>
      <c r="AH57" s="116"/>
      <c r="AI57" s="116"/>
      <c r="AJ57" s="115"/>
      <c r="AK57" s="116"/>
    </row>
    <row r="58" spans="2:44" x14ac:dyDescent="0.25">
      <c r="B58" s="40"/>
      <c r="C58" s="47"/>
      <c r="D58" s="40"/>
      <c r="F58" s="46"/>
      <c r="G58" s="40"/>
      <c r="H58" s="40"/>
      <c r="I58" s="46"/>
      <c r="J58" s="40"/>
      <c r="K58" s="40"/>
      <c r="L58" s="46"/>
      <c r="M58" s="40"/>
      <c r="N58" s="40"/>
      <c r="O58" s="46"/>
      <c r="P58" s="40"/>
      <c r="Q58" s="40"/>
      <c r="R58" s="46"/>
      <c r="S58" s="40"/>
      <c r="T58" s="40"/>
      <c r="U58" s="46"/>
      <c r="V58" s="40"/>
      <c r="W58" s="40"/>
      <c r="X58" s="46"/>
      <c r="Y58" s="40"/>
      <c r="Z58" s="40"/>
      <c r="AA58" s="46"/>
      <c r="AB58" s="40"/>
      <c r="AC58" s="40"/>
      <c r="AD58" s="46"/>
      <c r="AE58" s="40"/>
      <c r="AF58" s="40"/>
      <c r="AG58" s="46"/>
      <c r="AH58" s="40"/>
      <c r="AI58" s="40"/>
      <c r="AJ58" s="46"/>
      <c r="AK58" s="40"/>
    </row>
    <row r="61" spans="2:44" x14ac:dyDescent="0.25">
      <c r="N61" s="119"/>
    </row>
  </sheetData>
  <sheetProtection algorithmName="SHA-512" hashValue="ApfE9SvDIvVzddDsL9pBhoBs+8m6LGd+jcgCI7G5w+t6xS7WO2mPDwq5HqxjjwziS+rIOohzioHawtpzAdaQlA==" saltValue="r2i1GPKhYBDgx2vmFkq2uA==" spinCount="100000" sheet="1" objects="1" scenarios="1"/>
  <protectedRanges>
    <protectedRange sqref="AB7 G5:G10 Z6 AA5:AB5 AD9:AE9 AD5:AE5 AD7:AE7 U5:V10 X5:Y10 I5:J10 L5:M10 AB9" name="Plage1_1_1_2"/>
  </protectedRanges>
  <mergeCells count="105">
    <mergeCell ref="AP53:AR54"/>
    <mergeCell ref="AP50:AR50"/>
    <mergeCell ref="AP51:AR51"/>
    <mergeCell ref="AP52:AR52"/>
    <mergeCell ref="AP47:AR47"/>
    <mergeCell ref="AP48:AR48"/>
    <mergeCell ref="AN46:AR46"/>
    <mergeCell ref="B52:D52"/>
    <mergeCell ref="E52:G52"/>
    <mergeCell ref="H52:J52"/>
    <mergeCell ref="K52:M52"/>
    <mergeCell ref="N52:P52"/>
    <mergeCell ref="Q52:S52"/>
    <mergeCell ref="T52:V52"/>
    <mergeCell ref="B47:D47"/>
    <mergeCell ref="E47:G47"/>
    <mergeCell ref="H47:J47"/>
    <mergeCell ref="AP49:AR49"/>
    <mergeCell ref="AC50:AL50"/>
    <mergeCell ref="AA1:AL1"/>
    <mergeCell ref="Q47:S47"/>
    <mergeCell ref="T47:V47"/>
    <mergeCell ref="W47:Y47"/>
    <mergeCell ref="Z47:AB47"/>
    <mergeCell ref="AC47:AE47"/>
    <mergeCell ref="U9:V9"/>
    <mergeCell ref="W10:Y10"/>
    <mergeCell ref="W9:Y9"/>
    <mergeCell ref="U10:V10"/>
    <mergeCell ref="R9:S9"/>
    <mergeCell ref="K2:W2"/>
    <mergeCell ref="Q4:V4"/>
    <mergeCell ref="W4:Y4"/>
    <mergeCell ref="R5:S5"/>
    <mergeCell ref="U5:V5"/>
    <mergeCell ref="W5:Y5"/>
    <mergeCell ref="AF47:AH47"/>
    <mergeCell ref="K47:M47"/>
    <mergeCell ref="N47:P47"/>
    <mergeCell ref="AI47:AK47"/>
    <mergeCell ref="O7:P7"/>
    <mergeCell ref="L9:M9"/>
    <mergeCell ref="O10:P10"/>
    <mergeCell ref="H7:J7"/>
    <mergeCell ref="B4:C4"/>
    <mergeCell ref="H5:J5"/>
    <mergeCell ref="L5:M5"/>
    <mergeCell ref="O5:P5"/>
    <mergeCell ref="B6:C6"/>
    <mergeCell ref="E6:F6"/>
    <mergeCell ref="H6:J6"/>
    <mergeCell ref="L6:M6"/>
    <mergeCell ref="O6:P6"/>
    <mergeCell ref="B5:C5"/>
    <mergeCell ref="E5:F5"/>
    <mergeCell ref="D4:J4"/>
    <mergeCell ref="K4:P4"/>
    <mergeCell ref="Z13:AB13"/>
    <mergeCell ref="R6:S6"/>
    <mergeCell ref="L7:M7"/>
    <mergeCell ref="H13:J13"/>
    <mergeCell ref="K13:M13"/>
    <mergeCell ref="B10:C10"/>
    <mergeCell ref="E10:F10"/>
    <mergeCell ref="H10:J10"/>
    <mergeCell ref="E8:F8"/>
    <mergeCell ref="H8:J8"/>
    <mergeCell ref="L10:M10"/>
    <mergeCell ref="L8:M8"/>
    <mergeCell ref="N13:P13"/>
    <mergeCell ref="Q13:S13"/>
    <mergeCell ref="B8:C8"/>
    <mergeCell ref="B13:D13"/>
    <mergeCell ref="E13:G13"/>
    <mergeCell ref="O8:P8"/>
    <mergeCell ref="O9:P9"/>
    <mergeCell ref="B9:C9"/>
    <mergeCell ref="E9:F9"/>
    <mergeCell ref="H9:J9"/>
    <mergeCell ref="B7:C7"/>
    <mergeCell ref="E7:F7"/>
    <mergeCell ref="U6:V6"/>
    <mergeCell ref="T13:V13"/>
    <mergeCell ref="AA2:AL4"/>
    <mergeCell ref="W6:Y6"/>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 ref="AC52:AE52"/>
    <mergeCell ref="AF52:AH52"/>
    <mergeCell ref="AI52:AK52"/>
    <mergeCell ref="W13:Y13"/>
  </mergeCells>
  <printOptions horizontalCentered="1"/>
  <pageMargins left="0.11811023622047245" right="0.11811023622047245" top="0.39370078740157483" bottom="0.15748031496062992" header="0.31496062992125984" footer="0.31496062992125984"/>
  <pageSetup paperSize="9" scale="60" orientation="landscape" r:id="rId1"/>
  <headerFooter>
    <oddHeader xml:space="preserve">&amp;L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6" t="s">
        <v>75</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705A7-BDE4-4919-BA2F-6435C93222C9}">
  <ds:schemaRefs>
    <ds:schemaRef ds:uri="http://schemas.microsoft.com/sharepoint/v3/contenttype/forms"/>
  </ds:schemaRefs>
</ds:datastoreItem>
</file>

<file path=customXml/itemProps2.xml><?xml version="1.0" encoding="utf-8"?>
<ds:datastoreItem xmlns:ds="http://schemas.openxmlformats.org/officeDocument/2006/customXml" ds:itemID="{461EE2C3-660E-47DE-91C6-C169FD16C10D}">
  <ds:schemaRefs>
    <ds:schemaRef ds:uri="http://purl.org/dc/elements/1.1/"/>
    <ds:schemaRef ds:uri="http://purl.org/dc/dcmitype/"/>
    <ds:schemaRef ds:uri="00e1fa7a-11bd-4654-a64a-c0fbac5d29d5"/>
    <ds:schemaRef ds:uri="http://schemas.microsoft.com/office/2006/documentManagement/types"/>
    <ds:schemaRef ds:uri="55e91440-ae9f-4de1-bb93-f58540235928"/>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1CBB67F-8DA1-4F57-B77C-2663A708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CALENDRIER</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2026-05-06T09:34:39Z</cp:lastPrinted>
  <dcterms:created xsi:type="dcterms:W3CDTF">2012-06-04T09:21:11Z</dcterms:created>
  <dcterms:modified xsi:type="dcterms:W3CDTF">2026-05-06T09:34:49Z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