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nard2\Documents\"/>
    </mc:Choice>
  </mc:AlternateContent>
  <xr:revisionPtr revIDLastSave="0" documentId="13_ncr:1_{160F9A30-AFB7-4FCA-8D70-F252539B68F7}" xr6:coauthVersionLast="47" xr6:coauthVersionMax="47" xr10:uidLastSave="{00000000-0000-0000-0000-000000000000}"/>
  <bookViews>
    <workbookView xWindow="28680" yWindow="-120" windowWidth="29040" windowHeight="15720" xr2:uid="{00000000-000D-0000-FFFF-FFFF00000000}"/>
  </bookViews>
  <sheets>
    <sheet name="NOTICE" sheetId="4" r:id="rId1"/>
    <sheet name="CALENDRIER" sheetId="3" r:id="rId2"/>
    <sheet name="Feuil1" sheetId="5" state="hidden" r:id="rId3"/>
  </sheets>
  <definedNames>
    <definedName name="_xlnm.Print_Area" localSheetId="1">CALENDRIER!$A$1:$AO$58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 i="3" l="1"/>
  <c r="B53" i="3"/>
  <c r="B47" i="3"/>
  <c r="AN48" i="3"/>
  <c r="B44" i="3"/>
  <c r="B37" i="3"/>
  <c r="B30" i="3"/>
  <c r="B23" i="3"/>
  <c r="B16" i="3"/>
  <c r="H38" i="3"/>
  <c r="AR51" i="3" s="1"/>
  <c r="Z38" i="3"/>
  <c r="W20" i="3"/>
  <c r="T41" i="3"/>
  <c r="Q16" i="3"/>
  <c r="N40" i="3"/>
  <c r="N41" i="3" s="1"/>
  <c r="H45" i="3"/>
  <c r="AL42" i="3"/>
  <c r="AL35" i="3"/>
  <c r="AL28" i="3"/>
  <c r="AL21" i="3"/>
  <c r="AI45" i="3"/>
  <c r="AI38" i="3"/>
  <c r="AI31" i="3"/>
  <c r="AI24" i="3"/>
  <c r="H39" i="3" l="1"/>
  <c r="Y11" i="3"/>
  <c r="AC29" i="3" s="1"/>
  <c r="Y10" i="3"/>
  <c r="AC28" i="3" s="1"/>
  <c r="Y9" i="3"/>
  <c r="AC27" i="3" s="1"/>
  <c r="Y8" i="3"/>
  <c r="Y7" i="3"/>
  <c r="Y6" i="3"/>
  <c r="AF35" i="3" s="1"/>
  <c r="AL47" i="3"/>
  <c r="H46" i="3"/>
  <c r="AL43" i="3"/>
  <c r="AL36" i="3"/>
  <c r="AL22" i="3"/>
  <c r="AL15" i="3"/>
  <c r="AI39" i="3"/>
  <c r="AI32" i="3"/>
  <c r="AI25" i="3"/>
  <c r="AC16" i="3"/>
  <c r="Z39" i="3"/>
  <c r="W21" i="3"/>
  <c r="T42" i="3"/>
  <c r="Q17" i="3"/>
  <c r="AC38" i="3" l="1"/>
  <c r="Y12" i="3"/>
  <c r="AT51" i="3"/>
  <c r="AS51" i="3"/>
  <c r="F12" i="4"/>
  <c r="E12" i="4"/>
  <c r="AF19" i="3" l="1"/>
  <c r="AC43" i="3"/>
  <c r="AC36" i="3"/>
  <c r="N19" i="3"/>
  <c r="K21" i="3"/>
  <c r="H24" i="3"/>
  <c r="E40" i="3"/>
  <c r="AF26" i="3"/>
  <c r="W41" i="3"/>
  <c r="W27" i="3"/>
  <c r="T27" i="3"/>
  <c r="Q37" i="3"/>
  <c r="N33" i="3"/>
  <c r="K42" i="3"/>
  <c r="AF40" i="3"/>
  <c r="AF33" i="3"/>
  <c r="T20" i="3"/>
  <c r="Q30" i="3"/>
  <c r="N26" i="3"/>
  <c r="Z31" i="3"/>
  <c r="Z24" i="3"/>
  <c r="H17" i="3"/>
  <c r="AI17" i="3"/>
  <c r="K28" i="3"/>
  <c r="Z17" i="3"/>
  <c r="E19" i="3"/>
  <c r="H31" i="3"/>
  <c r="E33" i="3"/>
  <c r="E26" i="3"/>
  <c r="W34" i="3"/>
  <c r="T34" i="3"/>
  <c r="Q44" i="3"/>
  <c r="Q23" i="3"/>
  <c r="K35" i="3"/>
  <c r="AC32" i="3"/>
  <c r="E25" i="3"/>
  <c r="Q27" i="3" l="1"/>
  <c r="E23" i="3"/>
  <c r="N23" i="3"/>
  <c r="AC18" i="3"/>
  <c r="AF43" i="3"/>
  <c r="E15" i="3"/>
  <c r="AC39" i="3"/>
  <c r="AC25" i="3"/>
  <c r="W44" i="3"/>
  <c r="K17" i="3"/>
  <c r="H27" i="3"/>
  <c r="H20" i="3"/>
  <c r="E36" i="3"/>
  <c r="E29" i="3"/>
  <c r="E22" i="3"/>
  <c r="T16" i="3"/>
  <c r="Q26" i="3"/>
  <c r="N29" i="3"/>
  <c r="K31" i="3"/>
  <c r="AF36" i="3"/>
  <c r="AF29" i="3"/>
  <c r="AF22" i="3"/>
  <c r="W37" i="3"/>
  <c r="W30" i="3"/>
  <c r="W23" i="3"/>
  <c r="T30" i="3"/>
  <c r="T23" i="3"/>
  <c r="Q40" i="3"/>
  <c r="Q33" i="3"/>
  <c r="Q19" i="3"/>
  <c r="N22" i="3"/>
  <c r="K38" i="3"/>
  <c r="Z27" i="3"/>
  <c r="Z20" i="3"/>
  <c r="E43" i="3"/>
  <c r="K24" i="3"/>
  <c r="AF15" i="3"/>
  <c r="N15" i="3"/>
  <c r="AF18" i="3"/>
  <c r="AC42" i="3"/>
  <c r="AC35" i="3"/>
  <c r="AF39" i="3"/>
  <c r="AF32" i="3"/>
  <c r="AF25" i="3"/>
  <c r="W40" i="3"/>
  <c r="W33" i="3"/>
  <c r="W26" i="3"/>
  <c r="T33" i="3"/>
  <c r="T26" i="3"/>
  <c r="T19" i="3"/>
  <c r="Q43" i="3"/>
  <c r="Q36" i="3"/>
  <c r="Q29" i="3"/>
  <c r="N32" i="3"/>
  <c r="K34" i="3"/>
  <c r="Z30" i="3"/>
  <c r="H16" i="3"/>
  <c r="K27" i="3"/>
  <c r="AI16" i="3"/>
  <c r="Z16" i="3"/>
  <c r="E18" i="3"/>
  <c r="N18" i="3"/>
  <c r="K20" i="3"/>
  <c r="H30" i="3"/>
  <c r="H23" i="3"/>
  <c r="E39" i="3"/>
  <c r="E32" i="3"/>
  <c r="Q22" i="3"/>
  <c r="N25" i="3"/>
  <c r="K41" i="3"/>
  <c r="Z23" i="3"/>
  <c r="K16" i="3"/>
  <c r="H19" i="3"/>
  <c r="E35" i="3"/>
  <c r="AF42" i="3"/>
  <c r="AF28" i="3"/>
  <c r="AF21" i="3"/>
  <c r="AC45" i="3"/>
  <c r="W36" i="3"/>
  <c r="W29" i="3"/>
  <c r="W22" i="3"/>
  <c r="T29" i="3"/>
  <c r="T22" i="3"/>
  <c r="T15" i="3"/>
  <c r="Q39" i="3"/>
  <c r="Q32" i="3"/>
  <c r="Q25" i="3"/>
  <c r="Q18" i="3"/>
  <c r="N28" i="3"/>
  <c r="N21" i="3"/>
  <c r="K44" i="3"/>
  <c r="K37" i="3"/>
  <c r="K30" i="3"/>
  <c r="E21" i="3"/>
  <c r="AC17" i="3"/>
  <c r="Z26" i="3"/>
  <c r="Z19" i="3"/>
  <c r="AC24" i="3"/>
  <c r="K23" i="3"/>
  <c r="H26" i="3"/>
  <c r="E42" i="3"/>
  <c r="E28" i="3"/>
  <c r="AI15" i="3"/>
  <c r="AI47" i="3" s="1"/>
  <c r="AF38" i="3"/>
  <c r="AF31" i="3"/>
  <c r="AF24" i="3"/>
  <c r="W32" i="3"/>
  <c r="Q42" i="3"/>
  <c r="Z29" i="3"/>
  <c r="Z22" i="3"/>
  <c r="Z15" i="3"/>
  <c r="E17" i="3"/>
  <c r="AF17" i="3"/>
  <c r="AC41" i="3"/>
  <c r="AC34" i="3"/>
  <c r="N17" i="3"/>
  <c r="K19" i="3"/>
  <c r="H29" i="3"/>
  <c r="H22" i="3"/>
  <c r="H15" i="3"/>
  <c r="E38" i="3"/>
  <c r="E31" i="3"/>
  <c r="E24" i="3"/>
  <c r="W39" i="3"/>
  <c r="W25" i="3"/>
  <c r="T32" i="3"/>
  <c r="T25" i="3"/>
  <c r="T18" i="3"/>
  <c r="Q35" i="3"/>
  <c r="Q28" i="3"/>
  <c r="Q21" i="3"/>
  <c r="N31" i="3"/>
  <c r="N24" i="3"/>
  <c r="K40" i="3"/>
  <c r="K33" i="3"/>
  <c r="K26" i="3"/>
  <c r="Z21" i="3"/>
  <c r="AC19" i="3"/>
  <c r="AF44" i="3"/>
  <c r="W45" i="3"/>
  <c r="E16" i="3"/>
  <c r="N16" i="3"/>
  <c r="H28" i="3"/>
  <c r="E30" i="3"/>
  <c r="AF16" i="3"/>
  <c r="AC40" i="3"/>
  <c r="AC33" i="3"/>
  <c r="AC26" i="3"/>
  <c r="K18" i="3"/>
  <c r="H21" i="3"/>
  <c r="E37" i="3"/>
  <c r="AF37" i="3"/>
  <c r="AF30" i="3"/>
  <c r="AF23" i="3"/>
  <c r="W38" i="3"/>
  <c r="W31" i="3"/>
  <c r="W24" i="3"/>
  <c r="T31" i="3"/>
  <c r="T24" i="3"/>
  <c r="T17" i="3"/>
  <c r="Q41" i="3"/>
  <c r="Q34" i="3"/>
  <c r="Q20" i="3"/>
  <c r="N30" i="3"/>
  <c r="K39" i="3"/>
  <c r="K32" i="3"/>
  <c r="Z28" i="3"/>
  <c r="E44" i="3"/>
  <c r="AN10" i="3"/>
  <c r="AN49" i="3" s="1"/>
  <c r="AN8" i="3"/>
  <c r="AC37" i="3" l="1"/>
  <c r="AC44" i="3"/>
  <c r="AF47" i="3"/>
  <c r="AC23" i="3"/>
  <c r="AC47" i="3"/>
  <c r="Q47" i="3"/>
  <c r="Z47" i="3"/>
  <c r="W47" i="3"/>
  <c r="AC30" i="3"/>
  <c r="N47" i="3"/>
  <c r="H47" i="3"/>
  <c r="T47" i="3"/>
  <c r="K47" i="3"/>
  <c r="AR50" i="3"/>
  <c r="E47" i="3"/>
  <c r="K29" i="3"/>
  <c r="Q38" i="3"/>
  <c r="W35" i="3"/>
  <c r="E20" i="3"/>
  <c r="H32" i="3"/>
  <c r="N34" i="3"/>
  <c r="T28" i="3"/>
  <c r="AF27" i="3"/>
  <c r="K22" i="3"/>
  <c r="E27" i="3"/>
  <c r="Q24" i="3"/>
  <c r="T35" i="3"/>
  <c r="AF34" i="3"/>
  <c r="K36" i="3"/>
  <c r="Q31" i="3"/>
  <c r="W28" i="3"/>
  <c r="AF41" i="3"/>
  <c r="E34" i="3"/>
  <c r="Z25" i="3"/>
  <c r="N20" i="3"/>
  <c r="Q45" i="3"/>
  <c r="W42" i="3"/>
  <c r="E41" i="3"/>
  <c r="K43" i="3"/>
  <c r="AI18" i="3"/>
  <c r="H18" i="3"/>
  <c r="Z32" i="3"/>
  <c r="N27" i="3"/>
  <c r="T21" i="3"/>
  <c r="AF20" i="3"/>
  <c r="H25" i="3"/>
  <c r="Z18" i="3"/>
  <c r="Y53" i="3" s="1"/>
  <c r="S53" i="3"/>
  <c r="M3" i="3"/>
  <c r="AN47" i="3" l="1"/>
  <c r="AN50" i="3" s="1"/>
  <c r="AR49" i="3"/>
  <c r="M53" i="3"/>
  <c r="G53" i="3"/>
  <c r="P53" i="3"/>
  <c r="J53" i="3"/>
  <c r="V53" i="3"/>
  <c r="D53" i="3"/>
  <c r="B60" i="4"/>
  <c r="AK53" i="3" l="1"/>
  <c r="AE53" i="3" l="1"/>
  <c r="AH53" i="3"/>
  <c r="AB53" i="3"/>
  <c r="AN53" i="3" l="1"/>
  <c r="AN54" i="3" s="1"/>
  <c r="AR53" i="3" s="1"/>
  <c r="AR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2"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G6"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I19"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C21" authorId="1" shapeId="0" xr:uid="{543619D6-8303-4D6A-AF49-C42D21EB5F3A}">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H33"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<sst xmlns="http://schemas.openxmlformats.org/spreadsheetml/2006/main" count="525" uniqueCount="101">
  <si>
    <t>MODE D'EMPLOI DU CALENDRIER 2026/2027</t>
  </si>
  <si>
    <t>CALCUL DU NOMBRE D'HEURES A REALISER SUR L'ANNEE SCOLAIRE</t>
  </si>
  <si>
    <t>Nom et prénom du salarié</t>
  </si>
  <si>
    <t xml:space="preserve">Horaire rémunéré annuel* </t>
  </si>
  <si>
    <t>Nombre CP
(en jours)</t>
  </si>
  <si>
    <t xml:space="preserve">Horaire temps
de travail effectif </t>
  </si>
  <si>
    <t>Horaire temps
de travail effectif 
incluant la journée
de solidarité</t>
  </si>
  <si>
    <t>Nombre CP
proratisé
(en jours)</t>
  </si>
  <si>
    <t>Le nombre d'heures à réaliser sur l'année 2026/2027 de votre salarié sera reporté directement dans l'onglet "CALENDRIER".</t>
  </si>
  <si>
    <t>Pauses</t>
  </si>
  <si>
    <t>Accord sur le temps partiel</t>
  </si>
  <si>
    <t>Congés payés</t>
  </si>
  <si>
    <t>Convertisseur en centièmes :</t>
  </si>
  <si>
    <t>Minutes</t>
  </si>
  <si>
    <t>Centièmes</t>
  </si>
  <si>
    <t xml:space="preserve">Le reliquat d'heures est indiqué dans la cellule "différence". </t>
  </si>
  <si>
    <t xml:space="preserve">* Si le nombre est négatif, il faut prévoir du travail pendant les vacances. </t>
  </si>
  <si>
    <t xml:space="preserve">* Si le nombre est positif, il faut prévoir le paiement des heures. </t>
  </si>
  <si>
    <t>MATIN</t>
  </si>
  <si>
    <t>APRES-MIDI</t>
  </si>
  <si>
    <t>TOTAL</t>
  </si>
  <si>
    <t>Lundi</t>
  </si>
  <si>
    <t>de</t>
  </si>
  <si>
    <t>à</t>
  </si>
  <si>
    <t>Horaire rémunéré annuel :</t>
  </si>
  <si>
    <t>Mardi</t>
  </si>
  <si>
    <t>Mercredi</t>
  </si>
  <si>
    <t>Temps de travail effectif :</t>
  </si>
  <si>
    <t>Jeudi</t>
  </si>
  <si>
    <t>Vendredi</t>
  </si>
  <si>
    <t>Temps de travail effectif incluant la solidarité :</t>
  </si>
  <si>
    <t>Samedi</t>
  </si>
  <si>
    <t>A REALISER</t>
  </si>
  <si>
    <t>AOUT 26</t>
  </si>
  <si>
    <t>SEPTEMBRE</t>
  </si>
  <si>
    <t>OCTOBRE</t>
  </si>
  <si>
    <t>NOVEMBRE</t>
  </si>
  <si>
    <t>DECEMBRE</t>
  </si>
  <si>
    <t>JANVIER</t>
  </si>
  <si>
    <t>FEVRIER</t>
  </si>
  <si>
    <t>MARS</t>
  </si>
  <si>
    <t>AVRIL</t>
  </si>
  <si>
    <t xml:space="preserve">MAI </t>
  </si>
  <si>
    <t>JUIN</t>
  </si>
  <si>
    <t>JUILLET</t>
  </si>
  <si>
    <t>AOUT</t>
  </si>
  <si>
    <t>S</t>
  </si>
  <si>
    <t>M</t>
  </si>
  <si>
    <t>J</t>
  </si>
  <si>
    <t>D</t>
  </si>
  <si>
    <t>Toussaint</t>
  </si>
  <si>
    <t>V</t>
  </si>
  <si>
    <t>Jour de l'an</t>
  </si>
  <si>
    <t>L</t>
  </si>
  <si>
    <t>Fête travail</t>
  </si>
  <si>
    <t>Me</t>
  </si>
  <si>
    <t>Ascension</t>
  </si>
  <si>
    <t>Victoire 1945</t>
  </si>
  <si>
    <t>Armistice</t>
  </si>
  <si>
    <t>Fête Nat.</t>
  </si>
  <si>
    <t>Assomption</t>
  </si>
  <si>
    <t>Pentecôte</t>
  </si>
  <si>
    <t>Noël</t>
  </si>
  <si>
    <t>Pâques</t>
  </si>
  <si>
    <t>TOTAL heures prévues</t>
  </si>
  <si>
    <t>Récap saisie planning</t>
  </si>
  <si>
    <t xml:space="preserve">Reliquat </t>
  </si>
  <si>
    <t>TOTAL heures réalisées</t>
  </si>
  <si>
    <t>Horaire hebdo</t>
  </si>
  <si>
    <t>Horaire journalier (classe)</t>
  </si>
  <si>
    <t>Le reliquat doit être à 0 (si différence positive, prévoir le paiement des heures)</t>
  </si>
  <si>
    <t>Horaire journalier (vacs)</t>
  </si>
  <si>
    <t>TOTAL CP</t>
  </si>
  <si>
    <t>CP Année 26/27</t>
  </si>
  <si>
    <t>Positionnement CP</t>
  </si>
  <si>
    <t>Légende</t>
  </si>
  <si>
    <t xml:space="preserve">0 = jour ouvrable à 0 h </t>
  </si>
  <si>
    <t>A………………………………………………., le ……………………………..</t>
  </si>
  <si>
    <r>
      <t xml:space="preserve">CP = congés payés </t>
    </r>
    <r>
      <rPr>
        <i/>
        <sz val="11"/>
        <color rgb="FFFF0000"/>
        <rFont val="Calibri"/>
        <family val="2"/>
        <scheme val="minor"/>
      </rPr>
      <t/>
    </r>
  </si>
  <si>
    <t>Bon pour accord :</t>
  </si>
  <si>
    <t>Nombre 
de CP</t>
  </si>
  <si>
    <t>1. Compléter les renseignements du salarié dans le tableau de calcul ci-dessous (cellules en jaune)</t>
  </si>
  <si>
    <t>2. Renseigner dans l'onglet "CALENDRIER" la répartition hebdomadaire de votre salarié</t>
  </si>
  <si>
    <t>3. Compléter dans le calendrier le nombre d'heures effectuées réellement semaine par semaine</t>
  </si>
  <si>
    <t>4. Indiquer les congés payés</t>
  </si>
  <si>
    <t>5. Signatures</t>
  </si>
  <si>
    <r>
      <t xml:space="preserve">ATTENTION : </t>
    </r>
    <r>
      <rPr>
        <b/>
        <i/>
        <sz val="12"/>
        <color theme="0"/>
        <rFont val="Verdana"/>
        <family val="2"/>
      </rPr>
      <t>PRENDRE CONNAISSANCE DES PARTICULARITES CI-DESSOUS
AVANT DE COMMENCER LE CALENDRIER</t>
    </r>
  </si>
  <si>
    <t>Pensez à "ENREGISTRER SOUS" ce document en indiquant le nom du salarié et en choisissant le chemin sur votre ordinateur</t>
  </si>
  <si>
    <t>Vérifier que chaque prériode de CP
débute par un jour habituellement travaillé</t>
  </si>
  <si>
    <t>Salarié</t>
  </si>
  <si>
    <t>Employeur</t>
  </si>
  <si>
    <t xml:space="preserve">Annexe au contrat de travail de : </t>
  </si>
  <si>
    <t>Calendrier 2026/2027</t>
  </si>
  <si>
    <r>
      <rPr>
        <b/>
        <sz val="10"/>
        <color rgb="FF000000"/>
        <rFont val="Verdana"/>
        <family val="2"/>
      </rPr>
      <t>*Horaire rémunéré annuel :</t>
    </r>
    <r>
      <rPr>
        <sz val="10"/>
        <color rgb="FF000000"/>
        <rFont val="Verdana"/>
        <family val="2"/>
      </rPr>
      <t xml:space="preserve">
Si l'apprenti a un contrat de 12 mois (ex : 26/08/26 au 25/08/27) : renseigner 1820 heures
Si l'apprenti a un contrat &lt; 12 mois : calculer l'horaire rémunéré annuel : ex : 1er/09/26 au 25/08/27 = (151,67 h x 11 mois) + (151,67 x 25/31) = 1790,68</t>
    </r>
  </si>
  <si>
    <t>Prévoir 4 semaines consécutives de congés payés pendant les vacances scolaires d'été  
(Pour rappel : les CP doivent débuter par un jour habituellement travaillé et ne doivent pas dépasser 24 jours l'été)</t>
  </si>
  <si>
    <r>
      <t>a) Prévoir une seule interruption d'activité par jour, ne pouvant être d'une durée supérieure à 2 heures (tous les salariés à temps partiel)
b) Regrouper le temps de travail par demi-journées dans la limite de 6 par semaine (les salariés dont la durée du travail est inférieure
Les salariés dont la durée du travail annualisée est inférieure à la durée minimale de travail fixée par l'article L.3123-27 (</t>
    </r>
    <r>
      <rPr>
        <b/>
        <sz val="10"/>
        <rFont val="Verdana"/>
        <family val="2"/>
      </rPr>
      <t>soit 24 heures hebdomadaires de moyenne</t>
    </r>
    <r>
      <rPr>
        <sz val="10"/>
        <rFont val="Verdana"/>
        <family val="2"/>
      </rPr>
      <t xml:space="preserve">) bénéficient de 4 semaines à 0 h par an. </t>
    </r>
    <r>
      <rPr>
        <b/>
        <sz val="10"/>
        <rFont val="Verdana"/>
        <family val="2"/>
      </rPr>
      <t>Deux de ces semaines devront être accolées aux congés payés pris pendant la période de fermeture estivale de l'établissement</t>
    </r>
    <r>
      <rPr>
        <sz val="10"/>
        <rFont val="Verdana"/>
        <family val="2"/>
      </rPr>
      <t>.
La durée hebdomadaire moyenne est précisée dans l'article "CONGES PAYES" des contrats et avenants des salariés.</t>
    </r>
  </si>
  <si>
    <t>Attention, il faut penser à convertir les minutes en centièmes. Vous pouvez utiliser le convertisseur ci-dessous en renseignant la cellule rose.  //ex : si votre salarié commence à 8H30min, il faut renseigner 8,50 //</t>
  </si>
  <si>
    <r>
      <t xml:space="preserve">Les pauses à l'intérieur de l'établissement sont fixées par l'employeur.
La pause d'une durée inférieure ou égale à 10 minutes est considérée comme temps de travail effectif pour le calcul de la rémunération.
Toute période de travail d'au moins 6 heures </t>
    </r>
    <r>
      <rPr>
        <b/>
        <sz val="10"/>
        <color theme="1"/>
        <rFont val="Verdana"/>
        <family val="2"/>
      </rPr>
      <t xml:space="preserve">incluant un moment de repas </t>
    </r>
    <r>
      <rPr>
        <sz val="10"/>
        <color theme="1"/>
        <rFont val="Verdana"/>
        <family val="2"/>
      </rPr>
      <t xml:space="preserve">doit être interrompue, sauf accord écrit entre le salarié et l'employeur, par une pause de trois-quarts d'heure au moins permettant de prendre ce repas.
Les personnels participant à la prise du repas des élèves de maternelle dans le cadre de leur mission éducative bénéficient quant à eux d'une demi-heure pour prendre leur repas. Dans ce cas, cette pause est considérée comme temps de travail effectif. </t>
    </r>
    <r>
      <rPr>
        <b/>
        <sz val="10"/>
        <color theme="1"/>
        <rFont val="Verdana"/>
        <family val="2"/>
      </rPr>
      <t>Cette pause est rémunérée seulement et seulement si l'interruption d'activité est de 30 minutes.</t>
    </r>
  </si>
  <si>
    <r>
      <t>Commencer par positionner les CP sur les vacances d'été (4 semaines consécutives : 23 ou 24 jours de CP maximum, sauf accord entre les parties). Positionner ensuite les CP en remontant dans le temps : vacances de Printemps, vacances d'Hiver, vacances de Noël puis vacances de la Toussaint.
Pour les périodes non travaillées qui ne sont pas des congés payés, indiquer</t>
    </r>
    <r>
      <rPr>
        <b/>
        <sz val="10"/>
        <rFont val="Verdana"/>
        <family val="2"/>
      </rPr>
      <t xml:space="preserve"> 0h</t>
    </r>
    <r>
      <rPr>
        <sz val="10"/>
        <rFont val="Verdana"/>
        <family val="2"/>
      </rPr>
      <t xml:space="preserve">
Les congés payés se calculent en </t>
    </r>
    <r>
      <rPr>
        <b/>
        <sz val="10"/>
        <rFont val="Verdana"/>
        <family val="2"/>
      </rPr>
      <t>jours ouvrables</t>
    </r>
    <r>
      <rPr>
        <sz val="10"/>
        <rFont val="Verdana"/>
        <family val="2"/>
      </rPr>
      <t xml:space="preserve"> (6 jours/semaine). Seuls les dimanches et les jours fériés ne sont pas des jours ouvrables.
Le 1er jour à décompter est le 1er jour qui aurait été normalement travaillé si le salarié n'était pas parti en congés // ex : si le salarié ne travaille pas le mercredi, il faut entamer la période de CP le jeudi //
Si le nombre de congés n'est pas correct, il y aura un message "</t>
    </r>
    <r>
      <rPr>
        <b/>
        <sz val="10"/>
        <rFont val="Verdana"/>
        <family val="2"/>
      </rPr>
      <t>ERREUR</t>
    </r>
    <r>
      <rPr>
        <sz val="10"/>
        <rFont val="Verdana"/>
        <family val="2"/>
      </rPr>
      <t>". Il faudra donc l'ajuster afin de totaliser le nombre exact (cf tableau de calcul, le nombre de CP est indiqué).</t>
    </r>
  </si>
  <si>
    <t>Penser à retourner un exemplaire signé à l'UDOGEC 35.</t>
  </si>
  <si>
    <t>PAUSE CONSIDEREE
TEMPS TRAVAIL EFFECTIF
(cf. onglet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</si>
</sst>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b/>
      <u/>
      <sz val="11"/>
      <color rgb="FFFF0000"/>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sz val="11"/>
      <color theme="0"/>
      <name val="Calibri"/>
      <family val="2"/>
      <scheme val="minor"/>
    </font>
    <font>
      <b/>
      <sz val="12"/>
      <color rgb="FFFF0000"/>
      <name val="Calibri"/>
      <family val="2"/>
    </font>
    <font>
      <sz val="9"/>
      <color indexed="81"/>
      <name val="Calibri"/>
      <family val="2"/>
    </font>
    <font>
      <sz val="12"/>
      <name val="Calibri"/>
      <family val="2"/>
      <scheme val="minor"/>
    </font>
    <font>
      <b/>
      <sz val="12"/>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b/>
      <sz val="11"/>
      <color theme="0"/>
      <name val="Verdana"/>
      <family val="2"/>
    </font>
    <font>
      <sz val="11"/>
      <color theme="0"/>
      <name val="Verdana"/>
      <family val="2"/>
    </font>
    <font>
      <b/>
      <sz val="18"/>
      <color rgb="FF002060"/>
      <name val="Verdana"/>
      <family val="2"/>
    </font>
    <font>
      <b/>
      <sz val="12"/>
      <color theme="0"/>
      <name val="Verdana"/>
      <family val="2"/>
    </font>
    <font>
      <b/>
      <i/>
      <sz val="12"/>
      <color theme="0"/>
      <name val="Verdana"/>
      <family val="2"/>
    </font>
    <font>
      <sz val="10"/>
      <color rgb="FF002060"/>
      <name val="Verdana"/>
      <family val="2"/>
    </font>
    <font>
      <b/>
      <sz val="11"/>
      <color rgb="FFE72364"/>
      <name val="Verdana"/>
      <family val="2"/>
    </font>
    <font>
      <sz val="11"/>
      <color theme="1"/>
      <name val="Verdana"/>
      <family val="2"/>
    </font>
    <font>
      <b/>
      <sz val="10"/>
      <color theme="1"/>
      <name val="Verdana"/>
      <family val="2"/>
    </font>
    <font>
      <b/>
      <sz val="10"/>
      <name val="Verdana"/>
      <family val="2"/>
    </font>
    <font>
      <b/>
      <sz val="10"/>
      <color rgb="FF002060"/>
      <name val="Verdana"/>
      <family val="2"/>
    </font>
    <font>
      <sz val="11"/>
      <color rgb="FF002060"/>
      <name val="Verdana"/>
      <family val="2"/>
    </font>
    <font>
      <b/>
      <sz val="11"/>
      <color rgb="FF002060"/>
      <name val="Verdana"/>
      <family val="2"/>
    </font>
    <font>
      <b/>
      <sz val="14"/>
      <color rgb="FFE72364"/>
      <name val="Verdana"/>
      <family val="2"/>
    </font>
    <font>
      <sz val="10"/>
      <name val="Verdana"/>
      <family val="2"/>
    </font>
    <font>
      <b/>
      <sz val="10"/>
      <color rgb="FFE72364"/>
      <name val="Verdana"/>
      <family val="2"/>
    </font>
    <font>
      <sz val="10"/>
      <color rgb="FFE72364"/>
      <name val="Verdana"/>
      <family val="2"/>
    </font>
    <font>
      <sz val="10"/>
      <color theme="1"/>
      <name val="Verdana"/>
      <family val="2"/>
    </font>
    <font>
      <i/>
      <sz val="10"/>
      <color theme="1"/>
      <name val="Verdana"/>
      <family val="2"/>
    </font>
    <font>
      <sz val="9"/>
      <color rgb="FF002060"/>
      <name val="Verdana"/>
      <family val="2"/>
    </font>
    <font>
      <b/>
      <sz val="9"/>
      <color rgb="FF002060"/>
      <name val="Verdana"/>
      <family val="2"/>
    </font>
    <font>
      <sz val="11"/>
      <name val="Verdana"/>
      <family val="2"/>
    </font>
    <font>
      <b/>
      <sz val="8"/>
      <color rgb="FF002060"/>
      <name val="Verdana"/>
      <family val="2"/>
    </font>
    <font>
      <i/>
      <sz val="9"/>
      <color rgb="FF002060"/>
      <name val="Verdana"/>
      <family val="2"/>
    </font>
    <font>
      <sz val="11"/>
      <color rgb="FFFF0000"/>
      <name val="Verdana"/>
      <family val="2"/>
    </font>
    <font>
      <i/>
      <sz val="11"/>
      <color theme="1"/>
      <name val="Verdana"/>
      <family val="2"/>
    </font>
    <font>
      <b/>
      <sz val="14"/>
      <color rgb="FFE72364"/>
      <name val="Ubuntu"/>
      <family val="2"/>
    </font>
    <font>
      <sz val="11"/>
      <color rgb="FFE72364"/>
      <name val="Verdana"/>
      <family val="2"/>
    </font>
    <font>
      <sz val="8"/>
      <color theme="1"/>
      <name val="Verdana"/>
      <family val="2"/>
    </font>
    <font>
      <i/>
      <sz val="10"/>
      <color rgb="FF000000"/>
      <name val="Verdana"/>
      <family val="2"/>
    </font>
    <font>
      <sz val="10"/>
      <color rgb="FF000000"/>
      <name val="Verdana"/>
      <family val="2"/>
    </font>
    <font>
      <b/>
      <sz val="10"/>
      <color rgb="FF000000"/>
      <name val="Verdana"/>
      <family val="2"/>
    </font>
    <font>
      <u/>
      <sz val="10"/>
      <color rgb="FF002060"/>
      <name val="Verdana"/>
      <family val="2"/>
    </font>
    <font>
      <i/>
      <sz val="10"/>
      <color rgb="FF002060"/>
      <name val="Verdana"/>
      <family val="2"/>
    </font>
    <font>
      <sz val="9"/>
      <color rgb="FF002060"/>
      <name val="Ubuntu"/>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0"/>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BFBFBF"/>
        <bgColor rgb="FF000000"/>
      </patternFill>
    </fill>
    <fill>
      <patternFill patternType="solid">
        <fgColor rgb="FFFFFF99"/>
        <bgColor rgb="FF000000"/>
      </patternFill>
    </fill>
    <fill>
      <patternFill patternType="solid">
        <fgColor theme="8" tint="0.79998168889431442"/>
        <bgColor rgb="FF000000"/>
      </patternFill>
    </fill>
    <fill>
      <patternFill patternType="solid">
        <fgColor rgb="FF002060"/>
        <bgColor indexed="64"/>
      </patternFill>
    </fill>
    <fill>
      <patternFill patternType="solid">
        <fgColor rgb="FFE72364"/>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72364"/>
      </left>
      <right/>
      <top/>
      <bottom/>
      <diagonal/>
    </border>
    <border>
      <left style="thin">
        <color rgb="FFE72364"/>
      </left>
      <right/>
      <top style="thin">
        <color rgb="FFE72364"/>
      </top>
      <bottom/>
      <diagonal/>
    </border>
    <border>
      <left/>
      <right/>
      <top style="thin">
        <color rgb="FFE72364"/>
      </top>
      <bottom/>
      <diagonal/>
    </border>
    <border>
      <left style="thin">
        <color rgb="FFE72364"/>
      </left>
      <right style="thin">
        <color rgb="FFE72364"/>
      </right>
      <top style="thin">
        <color rgb="FFE72364"/>
      </top>
      <bottom/>
      <diagonal/>
    </border>
    <border>
      <left/>
      <right style="thin">
        <color rgb="FFE72364"/>
      </right>
      <top/>
      <bottom/>
      <diagonal/>
    </border>
  </borders>
  <cellStyleXfs count="1">
    <xf numFmtId="0" fontId="0" fillId="0" borderId="0"/>
  </cellStyleXfs>
  <cellXfs count="245">
    <xf numFmtId="0" fontId="0" fillId="0" borderId="0" xfId="0"/>
    <xf numFmtId="0" fontId="0" fillId="0" borderId="0" xfId="0" applyAlignment="1">
      <alignment horizontal="center"/>
    </xf>
    <xf numFmtId="0" fontId="4" fillId="0" borderId="0" xfId="0" applyFont="1" applyAlignment="1">
      <alignment horizontal="center"/>
    </xf>
    <xf numFmtId="0" fontId="7" fillId="0" borderId="0" xfId="0" applyFont="1"/>
    <xf numFmtId="0" fontId="7" fillId="3" borderId="0" xfId="0" applyFont="1" applyFill="1"/>
    <xf numFmtId="0" fontId="9" fillId="0" borderId="0" xfId="0" applyFont="1"/>
    <xf numFmtId="0" fontId="0" fillId="0" borderId="0" xfId="0" applyAlignment="1">
      <alignment horizontal="center" vertical="center"/>
    </xf>
    <xf numFmtId="0" fontId="0" fillId="3" borderId="0" xfId="0" applyFill="1"/>
    <xf numFmtId="0" fontId="1" fillId="0" borderId="0" xfId="0" applyFont="1" applyAlignment="1">
      <alignment horizontal="center"/>
    </xf>
    <xf numFmtId="0" fontId="1" fillId="0" borderId="0" xfId="0" applyFont="1"/>
    <xf numFmtId="0" fontId="5" fillId="3" borderId="0" xfId="0" applyFont="1" applyFill="1" applyAlignment="1">
      <alignment horizontal="center"/>
    </xf>
    <xf numFmtId="0" fontId="11" fillId="3" borderId="0" xfId="0" applyFont="1" applyFill="1"/>
    <xf numFmtId="0" fontId="11" fillId="3" borderId="0" xfId="0" applyFont="1" applyFill="1" applyAlignment="1">
      <alignment horizontal="center"/>
    </xf>
    <xf numFmtId="0" fontId="5" fillId="3" borderId="0" xfId="0" applyFont="1" applyFill="1" applyAlignment="1" applyProtection="1">
      <alignment horizontal="center"/>
      <protection locked="0"/>
    </xf>
    <xf numFmtId="0" fontId="16" fillId="3" borderId="0" xfId="0" applyFont="1" applyFill="1" applyAlignment="1">
      <alignment horizontal="center"/>
    </xf>
    <xf numFmtId="0" fontId="0" fillId="0" borderId="0" xfId="0" applyAlignment="1">
      <alignment wrapText="1"/>
    </xf>
    <xf numFmtId="0" fontId="0" fillId="7" borderId="10" xfId="0" applyFill="1" applyBorder="1"/>
    <xf numFmtId="0" fontId="0" fillId="7" borderId="11" xfId="0" applyFill="1" applyBorder="1"/>
    <xf numFmtId="0" fontId="0" fillId="0" borderId="0" xfId="0" applyProtection="1">
      <protection locked="0"/>
    </xf>
    <xf numFmtId="0" fontId="22" fillId="3" borderId="0" xfId="0" applyFont="1" applyFill="1" applyProtection="1">
      <protection locked="0"/>
    </xf>
    <xf numFmtId="0" fontId="20" fillId="0" borderId="0" xfId="0" applyFont="1" applyProtection="1">
      <protection locked="0"/>
    </xf>
    <xf numFmtId="0" fontId="21" fillId="3" borderId="0" xfId="0" applyFont="1" applyFill="1" applyProtection="1">
      <protection locked="0"/>
    </xf>
    <xf numFmtId="0" fontId="10" fillId="0" borderId="0" xfId="0" applyFont="1" applyProtection="1">
      <protection locked="0"/>
    </xf>
    <xf numFmtId="0" fontId="10" fillId="2" borderId="0" xfId="0" applyFont="1" applyFill="1" applyAlignment="1" applyProtection="1">
      <alignment horizontal="left"/>
      <protection locked="0"/>
    </xf>
    <xf numFmtId="0" fontId="29" fillId="0" borderId="0" xfId="0" applyFont="1" applyAlignment="1" applyProtection="1">
      <alignment vertical="center"/>
      <protection locked="0"/>
    </xf>
    <xf numFmtId="0" fontId="27"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26" fillId="0" borderId="0" xfId="0" applyFont="1" applyAlignment="1" applyProtection="1">
      <alignment vertical="center"/>
      <protection locked="0"/>
    </xf>
    <xf numFmtId="2" fontId="26" fillId="0" borderId="0" xfId="0" applyNumberFormat="1" applyFont="1" applyAlignment="1" applyProtection="1">
      <alignment horizontal="center" vertical="center"/>
      <protection locked="0"/>
    </xf>
    <xf numFmtId="0" fontId="25" fillId="0" borderId="0" xfId="0" applyFont="1" applyProtection="1">
      <protection locked="0"/>
    </xf>
    <xf numFmtId="0" fontId="5" fillId="0" borderId="0" xfId="0" applyFont="1" applyProtection="1">
      <protection locked="0"/>
    </xf>
    <xf numFmtId="0" fontId="30" fillId="0" borderId="0" xfId="0" applyFont="1" applyAlignment="1" applyProtection="1">
      <alignment vertical="center"/>
      <protection locked="0"/>
    </xf>
    <xf numFmtId="2" fontId="31" fillId="0" borderId="0" xfId="0" applyNumberFormat="1" applyFont="1" applyProtection="1">
      <protection locked="0"/>
    </xf>
    <xf numFmtId="49" fontId="32" fillId="0" borderId="0" xfId="0" applyNumberFormat="1" applyFont="1" applyAlignment="1" applyProtection="1">
      <alignment vertical="center"/>
      <protection locked="0"/>
    </xf>
    <xf numFmtId="2" fontId="24" fillId="3" borderId="0" xfId="0" applyNumberFormat="1"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0" fillId="3" borderId="0" xfId="0" applyFill="1" applyProtection="1">
      <protection locked="0"/>
    </xf>
    <xf numFmtId="0" fontId="18"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Alignment="1" applyProtection="1">
      <alignment horizontal="left"/>
      <protection locked="0"/>
    </xf>
    <xf numFmtId="2" fontId="28" fillId="0" borderId="0" xfId="0" applyNumberFormat="1" applyFont="1" applyProtection="1">
      <protection locked="0"/>
    </xf>
    <xf numFmtId="0" fontId="0" fillId="0" borderId="0" xfId="0" applyAlignment="1" applyProtection="1">
      <alignment horizontal="center"/>
      <protection locked="0"/>
    </xf>
    <xf numFmtId="0" fontId="12" fillId="3" borderId="0" xfId="0" applyFont="1" applyFill="1" applyAlignment="1" applyProtection="1">
      <alignment horizontal="center"/>
      <protection locked="0"/>
    </xf>
    <xf numFmtId="0" fontId="13" fillId="3" borderId="0" xfId="0" applyFont="1" applyFill="1" applyAlignment="1" applyProtection="1">
      <alignment horizontal="center"/>
      <protection locked="0"/>
    </xf>
    <xf numFmtId="14" fontId="13"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23" fillId="3" borderId="0" xfId="0" applyNumberFormat="1" applyFont="1" applyFill="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0" fillId="0" borderId="6" xfId="0" applyBorder="1" applyProtection="1">
      <protection locked="0"/>
    </xf>
    <xf numFmtId="0" fontId="5" fillId="3" borderId="1" xfId="0" applyFont="1" applyFill="1" applyBorder="1" applyProtection="1">
      <protection locked="0"/>
    </xf>
    <xf numFmtId="0" fontId="5"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5" fillId="3" borderId="0" xfId="0" applyNumberFormat="1" applyFont="1" applyFill="1" applyAlignment="1" applyProtection="1">
      <alignment horizontal="center"/>
      <protection locked="0"/>
    </xf>
    <xf numFmtId="0" fontId="2" fillId="0" borderId="0" xfId="0" applyFont="1" applyProtection="1">
      <protection locked="0"/>
    </xf>
    <xf numFmtId="2" fontId="23" fillId="0" borderId="0" xfId="0" applyNumberFormat="1" applyFont="1" applyAlignment="1" applyProtection="1">
      <alignment horizontal="center"/>
      <protection locked="0"/>
    </xf>
    <xf numFmtId="0" fontId="27" fillId="0" borderId="0" xfId="0" applyFont="1" applyProtection="1">
      <protection locked="0"/>
    </xf>
    <xf numFmtId="0" fontId="23" fillId="0" borderId="0" xfId="0" applyFont="1" applyAlignment="1" applyProtection="1">
      <alignment horizontal="center"/>
      <protection locked="0"/>
    </xf>
    <xf numFmtId="0" fontId="21" fillId="3" borderId="0" xfId="0" applyFont="1" applyFill="1" applyAlignment="1" applyProtection="1">
      <alignment horizontal="center"/>
      <protection locked="0"/>
    </xf>
    <xf numFmtId="2" fontId="5" fillId="10" borderId="0" xfId="0" applyNumberFormat="1" applyFont="1" applyFill="1" applyAlignment="1" applyProtection="1">
      <alignment horizontal="center"/>
      <protection locked="0"/>
    </xf>
    <xf numFmtId="0" fontId="20" fillId="3" borderId="0" xfId="0" applyFont="1" applyFill="1" applyProtection="1">
      <protection locked="0"/>
    </xf>
    <xf numFmtId="2" fontId="20" fillId="3" borderId="0" xfId="0" applyNumberFormat="1" applyFont="1" applyFill="1" applyAlignment="1" applyProtection="1">
      <alignment horizontal="center"/>
      <protection locked="0"/>
    </xf>
    <xf numFmtId="2" fontId="5" fillId="9" borderId="0" xfId="0" applyNumberFormat="1" applyFont="1" applyFill="1" applyAlignment="1" applyProtection="1">
      <alignment horizontal="center"/>
      <protection locked="0"/>
    </xf>
    <xf numFmtId="2" fontId="0" fillId="9" borderId="0" xfId="0" applyNumberFormat="1" applyFill="1" applyAlignment="1" applyProtection="1">
      <alignment horizontal="center"/>
      <protection locked="0"/>
    </xf>
    <xf numFmtId="2" fontId="15" fillId="0" borderId="0" xfId="0" applyNumberFormat="1" applyFont="1" applyProtection="1">
      <protection locked="0"/>
    </xf>
    <xf numFmtId="2" fontId="3" fillId="9" borderId="1" xfId="0" applyNumberFormat="1" applyFont="1" applyFill="1" applyBorder="1" applyAlignment="1" applyProtection="1">
      <alignment horizontal="center"/>
      <protection locked="0"/>
    </xf>
    <xf numFmtId="2" fontId="3" fillId="0" borderId="0" xfId="0" applyNumberFormat="1" applyFont="1" applyAlignment="1" applyProtection="1">
      <alignment horizontal="center"/>
      <protection locked="0"/>
    </xf>
    <xf numFmtId="0" fontId="20" fillId="12" borderId="0" xfId="0" applyFont="1" applyFill="1"/>
    <xf numFmtId="0" fontId="20" fillId="13" borderId="1" xfId="0" applyFont="1" applyFill="1" applyBorder="1"/>
    <xf numFmtId="0" fontId="20" fillId="14" borderId="0" xfId="0" applyFont="1" applyFill="1"/>
    <xf numFmtId="0" fontId="20" fillId="15" borderId="0" xfId="0" applyFont="1" applyFill="1"/>
    <xf numFmtId="0" fontId="5" fillId="3" borderId="0" xfId="0" applyFont="1" applyFill="1"/>
    <xf numFmtId="0" fontId="20" fillId="15" borderId="1" xfId="0" applyFont="1" applyFill="1" applyBorder="1"/>
    <xf numFmtId="0" fontId="5" fillId="3" borderId="1" xfId="0" applyFont="1" applyFill="1" applyBorder="1"/>
    <xf numFmtId="0" fontId="5" fillId="8" borderId="1" xfId="0" applyFont="1" applyFill="1" applyBorder="1"/>
    <xf numFmtId="0" fontId="14" fillId="6" borderId="1" xfId="0" applyFont="1" applyFill="1" applyBorder="1"/>
    <xf numFmtId="0" fontId="14" fillId="6" borderId="0" xfId="0" applyFont="1" applyFill="1"/>
    <xf numFmtId="0" fontId="5" fillId="9" borderId="0" xfId="0" applyFont="1" applyFill="1"/>
    <xf numFmtId="0" fontId="5" fillId="9" borderId="1" xfId="0" applyFont="1" applyFill="1" applyBorder="1"/>
    <xf numFmtId="0" fontId="5" fillId="10" borderId="0" xfId="0" applyFont="1" applyFill="1"/>
    <xf numFmtId="0" fontId="0" fillId="0" borderId="6" xfId="0" applyBorder="1"/>
    <xf numFmtId="2" fontId="3" fillId="0" borderId="0" xfId="0" applyNumberFormat="1" applyFont="1"/>
    <xf numFmtId="2" fontId="3" fillId="9" borderId="1" xfId="0" applyNumberFormat="1" applyFont="1" applyFill="1" applyBorder="1" applyAlignment="1">
      <alignment horizontal="center" vertical="center"/>
    </xf>
    <xf numFmtId="2" fontId="3" fillId="3" borderId="1" xfId="0" applyNumberFormat="1" applyFont="1" applyFill="1" applyBorder="1" applyAlignment="1">
      <alignment horizontal="center"/>
    </xf>
    <xf numFmtId="2" fontId="3" fillId="9" borderId="1" xfId="0" applyNumberFormat="1" applyFont="1" applyFill="1" applyBorder="1" applyAlignment="1">
      <alignment horizontal="center"/>
    </xf>
    <xf numFmtId="2" fontId="14" fillId="6" borderId="0" xfId="0" applyNumberFormat="1" applyFont="1" applyFill="1" applyAlignment="1">
      <alignment horizontal="center"/>
    </xf>
    <xf numFmtId="2" fontId="0" fillId="9" borderId="0" xfId="0" applyNumberFormat="1" applyFill="1" applyAlignment="1" applyProtection="1">
      <alignment horizontal="center" vertical="center"/>
      <protection locked="0"/>
    </xf>
    <xf numFmtId="0" fontId="34" fillId="16" borderId="0" xfId="0" applyFont="1" applyFill="1" applyAlignment="1">
      <alignment vertical="center"/>
    </xf>
    <xf numFmtId="0" fontId="34" fillId="16" borderId="7" xfId="0" applyFont="1" applyFill="1" applyBorder="1"/>
    <xf numFmtId="0" fontId="34" fillId="16" borderId="8" xfId="0" applyFont="1" applyFill="1" applyBorder="1"/>
    <xf numFmtId="0" fontId="34" fillId="16" borderId="0" xfId="0" applyFont="1" applyFill="1"/>
    <xf numFmtId="0" fontId="35" fillId="16" borderId="7" xfId="0" applyFont="1" applyFill="1" applyBorder="1"/>
    <xf numFmtId="0" fontId="35" fillId="16" borderId="0" xfId="0" applyFont="1" applyFill="1"/>
    <xf numFmtId="0" fontId="0" fillId="16" borderId="0" xfId="0" applyFill="1"/>
    <xf numFmtId="0" fontId="15" fillId="16" borderId="7" xfId="0" applyFont="1" applyFill="1" applyBorder="1"/>
    <xf numFmtId="0" fontId="15" fillId="16" borderId="8" xfId="0" applyFont="1" applyFill="1" applyBorder="1"/>
    <xf numFmtId="0" fontId="15" fillId="16" borderId="0" xfId="0" applyFont="1" applyFill="1"/>
    <xf numFmtId="0" fontId="35" fillId="16" borderId="8" xfId="0" applyFont="1" applyFill="1" applyBorder="1"/>
    <xf numFmtId="0" fontId="44" fillId="0" borderId="5" xfId="0" applyFont="1" applyBorder="1" applyAlignment="1">
      <alignment horizontal="center" vertical="center" wrapText="1"/>
    </xf>
    <xf numFmtId="0" fontId="44" fillId="0" borderId="8" xfId="0" applyFont="1" applyBorder="1" applyAlignment="1">
      <alignment horizontal="center" vertical="center" wrapText="1"/>
    </xf>
    <xf numFmtId="0" fontId="45" fillId="6" borderId="8" xfId="0" applyFont="1" applyFill="1" applyBorder="1" applyAlignment="1" applyProtection="1">
      <alignment horizontal="center" vertical="center" wrapText="1"/>
      <protection locked="0"/>
    </xf>
    <xf numFmtId="2" fontId="45" fillId="3" borderId="5" xfId="0" applyNumberFormat="1" applyFont="1" applyFill="1" applyBorder="1" applyAlignment="1">
      <alignment horizontal="center" vertical="center"/>
    </xf>
    <xf numFmtId="2" fontId="45" fillId="0" borderId="5" xfId="0" applyNumberFormat="1" applyFont="1" applyBorder="1" applyAlignment="1">
      <alignment horizontal="center" vertical="center"/>
    </xf>
    <xf numFmtId="0" fontId="45" fillId="6" borderId="5" xfId="0" applyFont="1" applyFill="1" applyBorder="1" applyAlignment="1" applyProtection="1">
      <alignment horizontal="center" vertical="center"/>
      <protection locked="0"/>
    </xf>
    <xf numFmtId="0" fontId="47" fillId="7" borderId="9" xfId="0" applyFont="1" applyFill="1" applyBorder="1"/>
    <xf numFmtId="0" fontId="45" fillId="0" borderId="0" xfId="0" applyFont="1" applyAlignment="1" applyProtection="1">
      <alignment horizontal="center" vertical="center" wrapText="1"/>
      <protection locked="0"/>
    </xf>
    <xf numFmtId="2" fontId="45" fillId="0" borderId="0" xfId="0" applyNumberFormat="1" applyFont="1" applyAlignment="1">
      <alignment horizontal="center" vertical="center"/>
    </xf>
    <xf numFmtId="0" fontId="45" fillId="0" borderId="0" xfId="0" applyFont="1" applyAlignment="1" applyProtection="1">
      <alignment horizontal="center" vertical="center"/>
      <protection locked="0"/>
    </xf>
    <xf numFmtId="0" fontId="49" fillId="3" borderId="0" xfId="0" applyFont="1" applyFill="1" applyProtection="1">
      <protection locked="0"/>
    </xf>
    <xf numFmtId="0" fontId="50" fillId="0" borderId="0" xfId="0" applyFont="1" applyProtection="1">
      <protection locked="0"/>
    </xf>
    <xf numFmtId="2" fontId="49" fillId="3" borderId="0" xfId="0" applyNumberFormat="1" applyFont="1" applyFill="1" applyProtection="1">
      <protection locked="0"/>
    </xf>
    <xf numFmtId="0" fontId="49" fillId="3" borderId="0" xfId="0" applyFont="1" applyFill="1" applyAlignment="1" applyProtection="1">
      <alignment horizontal="center"/>
      <protection locked="0"/>
    </xf>
    <xf numFmtId="0" fontId="49" fillId="0" borderId="0" xfId="0" applyFont="1" applyProtection="1">
      <protection locked="0"/>
    </xf>
    <xf numFmtId="0" fontId="49" fillId="2" borderId="0" xfId="0" applyFont="1" applyFill="1" applyAlignment="1" applyProtection="1">
      <alignment horizontal="left"/>
      <protection locked="0"/>
    </xf>
    <xf numFmtId="0" fontId="14" fillId="6" borderId="1" xfId="0" applyFont="1" applyFill="1" applyBorder="1" applyAlignment="1">
      <alignment horizontal="center"/>
    </xf>
    <xf numFmtId="0" fontId="1" fillId="6" borderId="0" xfId="0" applyFont="1" applyFill="1" applyAlignment="1">
      <alignment horizontal="center" vertical="center"/>
    </xf>
    <xf numFmtId="0" fontId="14" fillId="6" borderId="0" xfId="0" applyFont="1" applyFill="1" applyAlignment="1">
      <alignment horizontal="center"/>
    </xf>
    <xf numFmtId="0" fontId="42" fillId="11" borderId="0" xfId="0" applyFont="1" applyFill="1"/>
    <xf numFmtId="0" fontId="51" fillId="11" borderId="0" xfId="0" applyFont="1" applyFill="1"/>
    <xf numFmtId="0" fontId="42" fillId="11" borderId="0" xfId="0" applyFont="1" applyFill="1" applyAlignment="1">
      <alignment vertical="top"/>
    </xf>
    <xf numFmtId="0" fontId="54" fillId="0" borderId="5" xfId="0" applyFont="1" applyBorder="1" applyAlignment="1">
      <alignment horizontal="center" vertical="center"/>
    </xf>
    <xf numFmtId="2" fontId="54" fillId="0" borderId="5" xfId="0" applyNumberFormat="1" applyFont="1" applyBorder="1" applyAlignment="1">
      <alignment vertical="center"/>
    </xf>
    <xf numFmtId="0" fontId="39" fillId="0" borderId="0" xfId="0" applyFont="1" applyAlignment="1" applyProtection="1">
      <alignment vertical="center"/>
      <protection locked="0"/>
    </xf>
    <xf numFmtId="0" fontId="54" fillId="0" borderId="0" xfId="0" applyFont="1" applyAlignment="1" applyProtection="1">
      <alignment vertical="center"/>
      <protection locked="0"/>
    </xf>
    <xf numFmtId="0" fontId="56" fillId="0" borderId="0" xfId="0" applyFont="1" applyAlignment="1" applyProtection="1">
      <alignment vertical="center"/>
      <protection locked="0"/>
    </xf>
    <xf numFmtId="0" fontId="44" fillId="0" borderId="0" xfId="0" applyFont="1" applyAlignment="1" applyProtection="1">
      <alignment vertical="center"/>
      <protection locked="0"/>
    </xf>
    <xf numFmtId="2" fontId="44" fillId="0" borderId="0" xfId="0" applyNumberFormat="1" applyFont="1" applyAlignment="1" applyProtection="1">
      <alignment horizontal="center" vertical="center"/>
      <protection locked="0"/>
    </xf>
    <xf numFmtId="0" fontId="53" fillId="0" borderId="0" xfId="0" applyFont="1" applyProtection="1">
      <protection locked="0"/>
    </xf>
    <xf numFmtId="0" fontId="45" fillId="0" borderId="0" xfId="0" applyFont="1" applyProtection="1">
      <protection locked="0"/>
    </xf>
    <xf numFmtId="0" fontId="39" fillId="0" borderId="0" xfId="0" applyFont="1" applyProtection="1">
      <protection locked="0"/>
    </xf>
    <xf numFmtId="2" fontId="54" fillId="0" borderId="5" xfId="0" applyNumberFormat="1" applyFont="1" applyBorder="1" applyAlignment="1">
      <alignment horizontal="center" vertical="center"/>
    </xf>
    <xf numFmtId="0" fontId="54" fillId="0" borderId="5" xfId="0" applyFont="1" applyBorder="1" applyAlignment="1">
      <alignment horizontal="center"/>
    </xf>
    <xf numFmtId="0" fontId="46" fillId="3" borderId="0" xfId="0" applyFont="1" applyFill="1" applyAlignment="1" applyProtection="1">
      <alignment horizontal="center" vertical="center"/>
      <protection locked="0"/>
    </xf>
    <xf numFmtId="0" fontId="45" fillId="3" borderId="0" xfId="0" applyFont="1" applyFill="1" applyProtection="1">
      <protection locked="0"/>
    </xf>
    <xf numFmtId="0" fontId="57" fillId="0" borderId="0" xfId="0" applyFont="1" applyProtection="1">
      <protection locked="0"/>
    </xf>
    <xf numFmtId="0" fontId="57" fillId="0" borderId="10" xfId="0" applyFont="1" applyBorder="1" applyAlignment="1" applyProtection="1">
      <alignment horizontal="left"/>
      <protection locked="0"/>
    </xf>
    <xf numFmtId="0" fontId="57" fillId="0" borderId="0" xfId="0" applyFont="1" applyAlignment="1" applyProtection="1">
      <alignment horizontal="left"/>
      <protection locked="0"/>
    </xf>
    <xf numFmtId="0" fontId="41" fillId="0" borderId="0" xfId="0" applyFont="1" applyProtection="1">
      <protection locked="0"/>
    </xf>
    <xf numFmtId="0" fontId="41" fillId="0" borderId="0" xfId="0" applyFont="1" applyAlignment="1" applyProtection="1">
      <alignment horizontal="center"/>
      <protection locked="0"/>
    </xf>
    <xf numFmtId="0" fontId="41" fillId="2" borderId="0" xfId="0" applyFont="1" applyFill="1" applyProtection="1">
      <protection locked="0"/>
    </xf>
    <xf numFmtId="0" fontId="41" fillId="2" borderId="0" xfId="0" applyFont="1" applyFill="1" applyAlignment="1" applyProtection="1">
      <alignment horizontal="center"/>
      <protection locked="0"/>
    </xf>
    <xf numFmtId="0" fontId="59" fillId="0" borderId="0" xfId="0" applyFont="1" applyProtection="1">
      <protection locked="0"/>
    </xf>
    <xf numFmtId="0" fontId="41" fillId="0" borderId="8" xfId="0" applyFont="1" applyBorder="1"/>
    <xf numFmtId="2" fontId="51" fillId="0" borderId="7" xfId="0" applyNumberFormat="1" applyFont="1" applyBorder="1" applyAlignment="1">
      <alignment horizontal="center"/>
    </xf>
    <xf numFmtId="0" fontId="51" fillId="0" borderId="8" xfId="0" applyFont="1" applyBorder="1"/>
    <xf numFmtId="0" fontId="51" fillId="0" borderId="6" xfId="0" applyFont="1" applyBorder="1"/>
    <xf numFmtId="2" fontId="51" fillId="0" borderId="8" xfId="0" applyNumberFormat="1" applyFont="1" applyBorder="1"/>
    <xf numFmtId="2" fontId="51" fillId="0" borderId="6" xfId="0" applyNumberFormat="1" applyFont="1" applyBorder="1"/>
    <xf numFmtId="0" fontId="51" fillId="3" borderId="6" xfId="0" applyFont="1" applyFill="1" applyBorder="1"/>
    <xf numFmtId="0" fontId="48" fillId="3" borderId="6" xfId="0" applyFont="1" applyFill="1" applyBorder="1"/>
    <xf numFmtId="0" fontId="51" fillId="0" borderId="7" xfId="0" applyFont="1" applyBorder="1"/>
    <xf numFmtId="2" fontId="51" fillId="0" borderId="5" xfId="0" applyNumberFormat="1" applyFont="1" applyBorder="1"/>
    <xf numFmtId="0" fontId="51" fillId="0" borderId="7" xfId="0" applyFont="1" applyBorder="1" applyProtection="1">
      <protection locked="0"/>
    </xf>
    <xf numFmtId="0" fontId="51" fillId="0" borderId="8" xfId="0" applyFont="1" applyBorder="1" applyProtection="1">
      <protection locked="0"/>
    </xf>
    <xf numFmtId="0" fontId="41" fillId="0" borderId="7" xfId="0" applyFont="1" applyBorder="1" applyAlignment="1">
      <alignment horizontal="center"/>
    </xf>
    <xf numFmtId="0" fontId="41" fillId="0" borderId="5" xfId="0" applyFont="1" applyBorder="1"/>
    <xf numFmtId="0" fontId="58" fillId="0" borderId="5" xfId="0" applyFont="1" applyBorder="1" applyAlignment="1">
      <alignment horizontal="center"/>
    </xf>
    <xf numFmtId="0" fontId="60" fillId="2" borderId="0" xfId="0" applyFont="1" applyFill="1" applyProtection="1">
      <protection locked="0"/>
    </xf>
    <xf numFmtId="0" fontId="55" fillId="2" borderId="0" xfId="0" applyFont="1" applyFill="1" applyProtection="1">
      <protection locked="0"/>
    </xf>
    <xf numFmtId="2" fontId="49" fillId="0" borderId="17" xfId="0" applyNumberFormat="1" applyFont="1" applyBorder="1" applyAlignment="1">
      <alignment vertical="center"/>
    </xf>
    <xf numFmtId="0" fontId="20" fillId="0" borderId="16" xfId="0" applyFont="1" applyBorder="1" applyProtection="1">
      <protection locked="0"/>
    </xf>
    <xf numFmtId="0" fontId="50" fillId="0" borderId="18" xfId="0" applyFont="1" applyBorder="1" applyAlignment="1" applyProtection="1">
      <alignment vertical="center"/>
      <protection locked="0"/>
    </xf>
    <xf numFmtId="2" fontId="49" fillId="0" borderId="19" xfId="0" applyNumberFormat="1" applyFont="1" applyBorder="1" applyAlignment="1">
      <alignment vertical="center"/>
    </xf>
    <xf numFmtId="0" fontId="23" fillId="0" borderId="20" xfId="0" applyFont="1" applyBorder="1" applyAlignment="1" applyProtection="1">
      <alignment horizontal="center"/>
      <protection locked="0"/>
    </xf>
    <xf numFmtId="0" fontId="20" fillId="0" borderId="18" xfId="0" applyFont="1" applyBorder="1" applyProtection="1">
      <protection locked="0"/>
    </xf>
    <xf numFmtId="2" fontId="49" fillId="0" borderId="18" xfId="0" applyNumberFormat="1" applyFont="1" applyBorder="1" applyAlignment="1">
      <alignment vertical="center"/>
    </xf>
    <xf numFmtId="0" fontId="63" fillId="0" borderId="0" xfId="0" applyFont="1"/>
    <xf numFmtId="0" fontId="64" fillId="0" borderId="0" xfId="0" applyFont="1"/>
    <xf numFmtId="0" fontId="64" fillId="12" borderId="0" xfId="0" applyFont="1" applyFill="1"/>
    <xf numFmtId="0" fontId="66" fillId="0" borderId="0" xfId="0" applyFont="1"/>
    <xf numFmtId="0" fontId="44" fillId="0" borderId="5" xfId="0" applyFont="1" applyBorder="1" applyAlignment="1">
      <alignment horizontal="center"/>
    </xf>
    <xf numFmtId="0" fontId="48" fillId="4" borderId="5" xfId="0" applyFont="1" applyFill="1" applyBorder="1" applyAlignment="1" applyProtection="1">
      <alignment horizontal="center"/>
      <protection locked="0"/>
    </xf>
    <xf numFmtId="0" fontId="39" fillId="0" borderId="0" xfId="0" applyFont="1"/>
    <xf numFmtId="0" fontId="67" fillId="0" borderId="0" xfId="0" applyFont="1"/>
    <xf numFmtId="0" fontId="0" fillId="0" borderId="0" xfId="0"/>
    <xf numFmtId="0" fontId="46" fillId="3" borderId="0" xfId="0" applyFont="1" applyFill="1" applyAlignment="1" applyProtection="1">
      <alignment horizontal="center"/>
      <protection locked="0"/>
    </xf>
    <xf numFmtId="0" fontId="54" fillId="6" borderId="5" xfId="0" applyFont="1" applyFill="1" applyBorder="1" applyAlignment="1">
      <alignment horizontal="left" vertical="center"/>
    </xf>
    <xf numFmtId="0" fontId="52" fillId="11" borderId="0" xfId="0" applyFont="1" applyFill="1" applyAlignment="1">
      <alignment horizontal="center" wrapText="1"/>
    </xf>
    <xf numFmtId="0" fontId="51" fillId="11" borderId="0" xfId="0" applyFont="1" applyFill="1" applyAlignment="1">
      <alignment horizontal="center"/>
    </xf>
    <xf numFmtId="0" fontId="47" fillId="11" borderId="0" xfId="0" applyFont="1" applyFill="1" applyAlignment="1">
      <alignment horizontal="center"/>
    </xf>
    <xf numFmtId="0" fontId="41" fillId="0" borderId="5" xfId="0" applyFont="1" applyBorder="1" applyAlignment="1">
      <alignment horizontal="center"/>
    </xf>
    <xf numFmtId="0" fontId="51" fillId="0" borderId="6" xfId="0" applyFont="1" applyBorder="1" applyAlignment="1" applyProtection="1">
      <alignment horizontal="center"/>
      <protection locked="0"/>
    </xf>
    <xf numFmtId="0" fontId="51" fillId="0" borderId="7" xfId="0" applyFont="1" applyBorder="1" applyAlignment="1" applyProtection="1">
      <alignment horizontal="center"/>
      <protection locked="0"/>
    </xf>
    <xf numFmtId="0" fontId="51" fillId="0" borderId="8" xfId="0" applyFont="1" applyBorder="1" applyAlignment="1" applyProtection="1">
      <alignment horizontal="center"/>
      <protection locked="0"/>
    </xf>
    <xf numFmtId="2" fontId="54" fillId="3" borderId="5" xfId="0" applyNumberFormat="1" applyFont="1" applyFill="1" applyBorder="1" applyAlignment="1" applyProtection="1">
      <alignment horizontal="center"/>
      <protection locked="0"/>
    </xf>
    <xf numFmtId="2" fontId="44" fillId="3" borderId="5" xfId="0" applyNumberFormat="1" applyFont="1" applyFill="1" applyBorder="1" applyAlignment="1">
      <alignment horizontal="center"/>
    </xf>
    <xf numFmtId="0" fontId="44" fillId="3" borderId="5" xfId="0" applyFont="1" applyFill="1" applyBorder="1" applyAlignment="1">
      <alignment horizontal="center"/>
    </xf>
    <xf numFmtId="2" fontId="54" fillId="0" borderId="5" xfId="0" applyNumberFormat="1" applyFont="1" applyBorder="1" applyAlignment="1" applyProtection="1">
      <alignment horizontal="center" vertical="center"/>
      <protection locked="0"/>
    </xf>
    <xf numFmtId="0" fontId="61" fillId="2" borderId="0" xfId="0" applyFont="1" applyFill="1" applyAlignment="1">
      <alignment horizontal="center"/>
    </xf>
    <xf numFmtId="0" fontId="54" fillId="6" borderId="5" xfId="0" applyFont="1" applyFill="1" applyBorder="1" applyAlignment="1">
      <alignment horizontal="center" vertical="center"/>
    </xf>
    <xf numFmtId="2" fontId="54" fillId="0" borderId="6" xfId="0" applyNumberFormat="1" applyFont="1" applyBorder="1" applyAlignment="1" applyProtection="1">
      <alignment horizontal="center" vertical="center"/>
      <protection locked="0"/>
    </xf>
    <xf numFmtId="0" fontId="21" fillId="3" borderId="5" xfId="0" applyFont="1" applyFill="1" applyBorder="1" applyAlignment="1">
      <alignment horizontal="center" vertical="center"/>
    </xf>
    <xf numFmtId="0" fontId="54" fillId="6" borderId="5" xfId="0" applyFont="1" applyFill="1" applyBorder="1" applyAlignment="1">
      <alignment horizontal="center" vertical="center" wrapText="1"/>
    </xf>
    <xf numFmtId="0" fontId="54" fillId="6" borderId="6" xfId="0" applyFont="1" applyFill="1" applyBorder="1" applyAlignment="1">
      <alignment horizontal="center" vertical="center"/>
    </xf>
    <xf numFmtId="0" fontId="46" fillId="5"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2" fontId="54" fillId="3" borderId="0" xfId="0" applyNumberFormat="1" applyFont="1" applyFill="1" applyAlignment="1" applyProtection="1">
      <alignment horizontal="center" vertical="center"/>
      <protection locked="0"/>
    </xf>
    <xf numFmtId="0" fontId="54" fillId="3" borderId="0" xfId="0" applyFont="1" applyFill="1" applyAlignment="1" applyProtection="1">
      <alignment horizontal="center" vertical="center"/>
      <protection locked="0"/>
    </xf>
    <xf numFmtId="2" fontId="56" fillId="6" borderId="5" xfId="0" applyNumberFormat="1" applyFont="1" applyFill="1" applyBorder="1" applyAlignment="1">
      <alignment horizontal="center" vertical="center"/>
    </xf>
    <xf numFmtId="0" fontId="56" fillId="6" borderId="5" xfId="0" applyFont="1" applyFill="1" applyBorder="1" applyAlignment="1">
      <alignment horizontal="center" vertical="center"/>
    </xf>
    <xf numFmtId="0" fontId="58" fillId="2" borderId="0" xfId="0" applyFont="1" applyFill="1" applyAlignment="1">
      <alignment horizontal="center"/>
    </xf>
    <xf numFmtId="0" fontId="62" fillId="0" borderId="0" xfId="0" applyFont="1" applyAlignment="1" applyProtection="1">
      <alignment horizontal="right" vertical="center" wrapText="1"/>
      <protection locked="0"/>
    </xf>
    <xf numFmtId="0" fontId="51" fillId="0" borderId="0" xfId="0" applyFont="1" applyAlignment="1">
      <alignment horizontal="left" vertical="center" wrapText="1"/>
    </xf>
    <xf numFmtId="0" fontId="48" fillId="0" borderId="0" xfId="0" applyFont="1" applyAlignment="1">
      <alignment wrapText="1"/>
    </xf>
    <xf numFmtId="0" fontId="0" fillId="0" borderId="0" xfId="0" applyAlignment="1">
      <alignment wrapText="1"/>
    </xf>
    <xf numFmtId="0" fontId="40" fillId="0" borderId="0" xfId="0" applyFont="1" applyAlignment="1">
      <alignment horizont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5" fillId="6" borderId="6" xfId="0" applyFont="1" applyFill="1" applyBorder="1" applyAlignment="1" applyProtection="1">
      <alignment horizontal="center" vertical="center" wrapText="1"/>
      <protection locked="0"/>
    </xf>
    <xf numFmtId="0" fontId="45" fillId="6" borderId="8" xfId="0" applyFont="1" applyFill="1" applyBorder="1" applyAlignment="1" applyProtection="1">
      <alignment horizontal="center" vertical="center" wrapText="1"/>
      <protection locked="0"/>
    </xf>
    <xf numFmtId="0" fontId="36" fillId="6" borderId="13" xfId="0" applyFont="1" applyFill="1" applyBorder="1" applyAlignment="1">
      <alignment horizontal="center"/>
    </xf>
    <xf numFmtId="0" fontId="36" fillId="6" borderId="14" xfId="0" applyFont="1" applyFill="1" applyBorder="1" applyAlignment="1">
      <alignment horizontal="center"/>
    </xf>
    <xf numFmtId="0" fontId="36" fillId="6" borderId="15" xfId="0" applyFont="1" applyFill="1" applyBorder="1" applyAlignment="1">
      <alignment horizontal="center"/>
    </xf>
    <xf numFmtId="0" fontId="37" fillId="17" borderId="13" xfId="0" applyFont="1" applyFill="1" applyBorder="1" applyAlignment="1">
      <alignment horizontal="center" vertical="center" wrapText="1"/>
    </xf>
    <xf numFmtId="0" fontId="37" fillId="17" borderId="14" xfId="0" applyFont="1" applyFill="1" applyBorder="1" applyAlignment="1">
      <alignment horizontal="center" vertical="center" wrapText="1"/>
    </xf>
    <xf numFmtId="0" fontId="37" fillId="17" borderId="15" xfId="0" applyFont="1" applyFill="1" applyBorder="1" applyAlignment="1">
      <alignment horizontal="center" vertical="center" wrapText="1"/>
    </xf>
    <xf numFmtId="0" fontId="39" fillId="0" borderId="0" xfId="0" applyFont="1" applyAlignment="1">
      <alignment horizontal="left"/>
    </xf>
    <xf numFmtId="0" fontId="64" fillId="0" borderId="0" xfId="0" applyFont="1" applyAlignment="1">
      <alignment wrapText="1"/>
    </xf>
    <xf numFmtId="0" fontId="51" fillId="7" borderId="2" xfId="0" applyFont="1" applyFill="1" applyBorder="1" applyAlignment="1">
      <alignment horizontal="left" vertical="center" wrapText="1"/>
    </xf>
    <xf numFmtId="0" fontId="51" fillId="7" borderId="0" xfId="0" applyFont="1" applyFill="1" applyAlignment="1">
      <alignment horizontal="left" vertical="center"/>
    </xf>
    <xf numFmtId="0" fontId="51" fillId="7" borderId="12" xfId="0" applyFont="1" applyFill="1" applyBorder="1" applyAlignment="1">
      <alignment horizontal="left" vertical="center"/>
    </xf>
    <xf numFmtId="0" fontId="51" fillId="7" borderId="2" xfId="0" applyFont="1" applyFill="1" applyBorder="1" applyAlignment="1">
      <alignment horizontal="left" vertical="center"/>
    </xf>
    <xf numFmtId="0" fontId="51" fillId="7" borderId="3" xfId="0" applyFont="1" applyFill="1" applyBorder="1" applyAlignment="1">
      <alignment horizontal="left" vertical="center"/>
    </xf>
    <xf numFmtId="0" fontId="51" fillId="7" borderId="1" xfId="0" applyFont="1" applyFill="1" applyBorder="1" applyAlignment="1">
      <alignment horizontal="left" vertical="center"/>
    </xf>
    <xf numFmtId="0" fontId="51" fillId="7" borderId="4" xfId="0" applyFont="1" applyFill="1" applyBorder="1" applyAlignment="1">
      <alignment horizontal="left" vertical="center"/>
    </xf>
    <xf numFmtId="0" fontId="48" fillId="7" borderId="2" xfId="0" applyFont="1" applyFill="1" applyBorder="1" applyAlignment="1">
      <alignment wrapText="1"/>
    </xf>
    <xf numFmtId="0" fontId="48" fillId="0" borderId="0" xfId="0" applyFont="1"/>
    <xf numFmtId="0" fontId="48" fillId="0" borderId="12" xfId="0" applyFont="1" applyBorder="1"/>
    <xf numFmtId="0" fontId="48" fillId="0" borderId="2" xfId="0" applyFont="1" applyBorder="1"/>
    <xf numFmtId="0" fontId="48" fillId="0" borderId="3" xfId="0" applyFont="1" applyBorder="1"/>
    <xf numFmtId="0" fontId="48" fillId="0" borderId="1" xfId="0" applyFont="1" applyBorder="1"/>
    <xf numFmtId="0" fontId="48" fillId="0" borderId="4" xfId="0" applyFont="1" applyBorder="1"/>
    <xf numFmtId="0" fontId="48" fillId="7" borderId="2" xfId="0" applyFont="1" applyFill="1" applyBorder="1" applyAlignment="1">
      <alignment horizontal="left" vertical="center" wrapText="1"/>
    </xf>
    <xf numFmtId="0" fontId="48" fillId="7" borderId="0" xfId="0" applyFont="1" applyFill="1" applyAlignment="1">
      <alignment horizontal="left" vertical="center"/>
    </xf>
    <xf numFmtId="0" fontId="48" fillId="7" borderId="12" xfId="0" applyFont="1" applyFill="1" applyBorder="1" applyAlignment="1">
      <alignment horizontal="left" vertical="center"/>
    </xf>
    <xf numFmtId="0" fontId="48" fillId="7" borderId="3" xfId="0" applyFont="1" applyFill="1" applyBorder="1" applyAlignment="1">
      <alignment horizontal="left" vertical="center"/>
    </xf>
    <xf numFmtId="0" fontId="48" fillId="7" borderId="1" xfId="0" applyFont="1" applyFill="1" applyBorder="1" applyAlignment="1">
      <alignment horizontal="left" vertical="center"/>
    </xf>
    <xf numFmtId="0" fontId="48" fillId="7" borderId="4" xfId="0" applyFont="1" applyFill="1" applyBorder="1" applyAlignment="1">
      <alignment horizontal="left" vertical="center"/>
    </xf>
    <xf numFmtId="0" fontId="0" fillId="3" borderId="0" xfId="0" applyFill="1" applyAlignment="1" applyProtection="1">
      <alignment horizontal="center"/>
    </xf>
    <xf numFmtId="0" fontId="0" fillId="0" borderId="0" xfId="0" applyProtection="1"/>
    <xf numFmtId="0" fontId="68" fillId="0" borderId="0" xfId="0" applyFont="1" applyProtection="1">
      <protection locked="0"/>
    </xf>
    <xf numFmtId="1" fontId="51" fillId="0" borderId="5" xfId="0" applyNumberFormat="1" applyFont="1" applyBorder="1" applyAlignment="1">
      <alignment horizontal="center"/>
    </xf>
  </cellXfs>
  <cellStyles count="1">
    <cellStyle name="Normal" xfId="0" builtinId="0"/>
  </cellStyles>
  <dxfs count="0"/>
  <tableStyles count="0" defaultTableStyle="TableStyleMedium9" defaultPivotStyle="PivotStyleLight16"/>
  <colors>
    <mruColors>
      <color rgb="FFE723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6"/>
  <sheetViews>
    <sheetView showGridLines="0" tabSelected="1" workbookViewId="0">
      <selection activeCell="A12" sqref="A12:B12"/>
    </sheetView>
  </sheetViews>
  <sheetFormatPr baseColWidth="10" defaultColWidth="11.42578125" defaultRowHeight="15" x14ac:dyDescent="0.2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s>
  <sheetData>
    <row r="1" spans="1:8" ht="23.25" thickBot="1" x14ac:dyDescent="0.35">
      <c r="A1" s="213" t="s">
        <v>0</v>
      </c>
      <c r="B1" s="214"/>
      <c r="C1" s="214"/>
      <c r="D1" s="214"/>
      <c r="E1" s="214"/>
      <c r="F1" s="214"/>
      <c r="G1" s="214"/>
      <c r="H1" s="215"/>
    </row>
    <row r="2" spans="1:8" ht="16.5" thickBot="1" x14ac:dyDescent="0.3">
      <c r="A2" s="14"/>
      <c r="B2" s="14"/>
      <c r="C2" s="14"/>
      <c r="D2" s="14"/>
      <c r="E2" s="14"/>
      <c r="F2" s="14"/>
      <c r="G2" s="14"/>
      <c r="H2" s="14"/>
    </row>
    <row r="3" spans="1:8" ht="30.6" customHeight="1" thickBot="1" x14ac:dyDescent="0.3">
      <c r="A3" s="216" t="s">
        <v>86</v>
      </c>
      <c r="B3" s="217"/>
      <c r="C3" s="217"/>
      <c r="D3" s="217"/>
      <c r="E3" s="217"/>
      <c r="F3" s="217"/>
      <c r="G3" s="217"/>
      <c r="H3" s="218"/>
    </row>
    <row r="4" spans="1:8" ht="15.75" x14ac:dyDescent="0.25">
      <c r="A4" s="14"/>
      <c r="B4" s="14"/>
      <c r="C4" s="14"/>
      <c r="D4" s="14"/>
      <c r="E4" s="14"/>
      <c r="F4" s="14"/>
      <c r="G4" s="14"/>
      <c r="H4" s="14"/>
    </row>
    <row r="5" spans="1:8" x14ac:dyDescent="0.25">
      <c r="A5" s="219" t="s">
        <v>87</v>
      </c>
      <c r="B5" s="219"/>
      <c r="C5" s="219"/>
      <c r="D5" s="219"/>
      <c r="E5" s="219"/>
      <c r="F5" s="219"/>
      <c r="G5" s="219"/>
      <c r="H5" s="219"/>
    </row>
    <row r="6" spans="1:8" ht="6.75" customHeight="1" x14ac:dyDescent="0.35">
      <c r="A6" s="2"/>
      <c r="B6" s="2"/>
      <c r="C6" s="2"/>
      <c r="D6" s="2"/>
      <c r="E6" s="2"/>
      <c r="F6" s="2"/>
      <c r="G6" s="2"/>
      <c r="H6" s="2"/>
    </row>
    <row r="7" spans="1:8" ht="6.75" customHeight="1" x14ac:dyDescent="0.35">
      <c r="A7" s="2"/>
      <c r="B7" s="2"/>
      <c r="C7" s="2"/>
      <c r="D7" s="2"/>
      <c r="E7" s="2"/>
      <c r="F7" s="2"/>
      <c r="G7" s="2"/>
      <c r="H7" s="2"/>
    </row>
    <row r="8" spans="1:8" ht="21" customHeight="1" x14ac:dyDescent="0.25">
      <c r="A8" s="90" t="s">
        <v>81</v>
      </c>
      <c r="B8" s="91"/>
      <c r="C8" s="91"/>
      <c r="D8" s="91"/>
      <c r="E8" s="91"/>
      <c r="F8" s="91"/>
      <c r="G8" s="92"/>
      <c r="H8" s="93"/>
    </row>
    <row r="9" spans="1:8" x14ac:dyDescent="0.25">
      <c r="A9" s="4"/>
      <c r="B9" s="4"/>
      <c r="C9" s="4"/>
      <c r="D9" s="4"/>
      <c r="E9" s="4"/>
      <c r="F9" s="4"/>
      <c r="G9" s="4"/>
      <c r="H9" s="3"/>
    </row>
    <row r="10" spans="1:8" x14ac:dyDescent="0.25">
      <c r="A10" s="208" t="s">
        <v>1</v>
      </c>
      <c r="B10" s="208"/>
      <c r="C10" s="208"/>
      <c r="D10" s="208"/>
      <c r="E10" s="208"/>
      <c r="F10" s="208"/>
      <c r="G10" s="5"/>
      <c r="H10" s="5"/>
    </row>
    <row r="11" spans="1:8" ht="78.75" customHeight="1" x14ac:dyDescent="0.25">
      <c r="A11" s="209" t="s">
        <v>2</v>
      </c>
      <c r="B11" s="210"/>
      <c r="C11" s="101" t="s">
        <v>3</v>
      </c>
      <c r="D11" s="102" t="s">
        <v>4</v>
      </c>
      <c r="E11" s="102" t="s">
        <v>5</v>
      </c>
      <c r="F11" s="102" t="s">
        <v>6</v>
      </c>
      <c r="H11" s="101" t="s">
        <v>7</v>
      </c>
    </row>
    <row r="12" spans="1:8" s="6" customFormat="1" ht="35.25" customHeight="1" x14ac:dyDescent="0.25">
      <c r="A12" s="211"/>
      <c r="B12" s="212"/>
      <c r="C12" s="103"/>
      <c r="D12" s="103">
        <v>51</v>
      </c>
      <c r="E12" s="104">
        <f>IF(D12=51,MIN((C12*12)*1470/1820,1470),MIN((C12*12)*1558/1820,1558))</f>
        <v>0</v>
      </c>
      <c r="F12" s="105">
        <f>IF(D12=51,MIN((C12*12)*1477/1820,1477),MIN((C12*12)*1565/1820,1565))</f>
        <v>0</v>
      </c>
      <c r="G12"/>
      <c r="H12" s="106">
        <v>51</v>
      </c>
    </row>
    <row r="13" spans="1:8" s="6" customFormat="1" ht="7.15" customHeight="1" x14ac:dyDescent="0.25">
      <c r="A13" s="108"/>
      <c r="B13" s="108"/>
      <c r="C13" s="108"/>
      <c r="D13" s="108"/>
      <c r="E13" s="109"/>
      <c r="F13" s="109"/>
      <c r="G13"/>
      <c r="H13" s="110"/>
    </row>
    <row r="14" spans="1:8" x14ac:dyDescent="0.25">
      <c r="A14" s="220" t="s">
        <v>93</v>
      </c>
      <c r="B14" s="177"/>
      <c r="C14" s="177"/>
      <c r="D14" s="177"/>
      <c r="E14" s="177"/>
      <c r="F14" s="177"/>
      <c r="G14" s="177"/>
      <c r="H14" s="177"/>
    </row>
    <row r="15" spans="1:8" x14ac:dyDescent="0.25">
      <c r="A15" s="177"/>
      <c r="B15" s="177"/>
      <c r="C15" s="177"/>
      <c r="D15" s="177"/>
      <c r="E15" s="177"/>
      <c r="F15" s="177"/>
      <c r="G15" s="177"/>
      <c r="H15" s="177"/>
    </row>
    <row r="16" spans="1:8" ht="29.45" customHeight="1" x14ac:dyDescent="0.25">
      <c r="A16" s="177"/>
      <c r="B16" s="177"/>
      <c r="C16" s="177"/>
      <c r="D16" s="177"/>
      <c r="E16" s="177"/>
      <c r="F16" s="177"/>
      <c r="G16" s="177"/>
      <c r="H16" s="177"/>
    </row>
    <row r="17" spans="1:8" ht="8.4499999999999993" customHeight="1" x14ac:dyDescent="0.25">
      <c r="A17" s="169"/>
      <c r="B17" s="170"/>
      <c r="C17" s="170"/>
      <c r="D17" s="170"/>
      <c r="E17" s="170"/>
      <c r="F17" s="170"/>
      <c r="G17" s="171"/>
      <c r="H17" s="170"/>
    </row>
    <row r="18" spans="1:8" x14ac:dyDescent="0.25">
      <c r="A18" t="s">
        <v>8</v>
      </c>
      <c r="G18" s="7"/>
    </row>
    <row r="19" spans="1:8" ht="18" customHeight="1" x14ac:dyDescent="0.25">
      <c r="A19" s="11"/>
    </row>
    <row r="20" spans="1:8" ht="18" x14ac:dyDescent="0.25">
      <c r="A20" s="107" t="s">
        <v>9</v>
      </c>
      <c r="B20" s="16"/>
      <c r="C20" s="16"/>
      <c r="D20" s="16"/>
      <c r="E20" s="16"/>
      <c r="F20" s="16"/>
      <c r="G20" s="16"/>
      <c r="H20" s="17"/>
    </row>
    <row r="21" spans="1:8" ht="19.899999999999999" customHeight="1" x14ac:dyDescent="0.25">
      <c r="A21" s="221" t="s">
        <v>97</v>
      </c>
      <c r="B21" s="222"/>
      <c r="C21" s="222"/>
      <c r="D21" s="222"/>
      <c r="E21" s="222"/>
      <c r="F21" s="222"/>
      <c r="G21" s="222"/>
      <c r="H21" s="223"/>
    </row>
    <row r="22" spans="1:8" x14ac:dyDescent="0.25">
      <c r="A22" s="224"/>
      <c r="B22" s="222"/>
      <c r="C22" s="222"/>
      <c r="D22" s="222"/>
      <c r="E22" s="222"/>
      <c r="F22" s="222"/>
      <c r="G22" s="222"/>
      <c r="H22" s="223"/>
    </row>
    <row r="23" spans="1:8" x14ac:dyDescent="0.25">
      <c r="A23" s="224"/>
      <c r="B23" s="222"/>
      <c r="C23" s="222"/>
      <c r="D23" s="222"/>
      <c r="E23" s="222"/>
      <c r="F23" s="222"/>
      <c r="G23" s="222"/>
      <c r="H23" s="223"/>
    </row>
    <row r="24" spans="1:8" x14ac:dyDescent="0.25">
      <c r="A24" s="224"/>
      <c r="B24" s="222"/>
      <c r="C24" s="222"/>
      <c r="D24" s="222"/>
      <c r="E24" s="222"/>
      <c r="F24" s="222"/>
      <c r="G24" s="222"/>
      <c r="H24" s="223"/>
    </row>
    <row r="25" spans="1:8" x14ac:dyDescent="0.25">
      <c r="A25" s="224"/>
      <c r="B25" s="222"/>
      <c r="C25" s="222"/>
      <c r="D25" s="222"/>
      <c r="E25" s="222"/>
      <c r="F25" s="222"/>
      <c r="G25" s="222"/>
      <c r="H25" s="223"/>
    </row>
    <row r="26" spans="1:8" x14ac:dyDescent="0.25">
      <c r="A26" s="224"/>
      <c r="B26" s="222"/>
      <c r="C26" s="222"/>
      <c r="D26" s="222"/>
      <c r="E26" s="222"/>
      <c r="F26" s="222"/>
      <c r="G26" s="222"/>
      <c r="H26" s="223"/>
    </row>
    <row r="27" spans="1:8" x14ac:dyDescent="0.25">
      <c r="A27" s="224"/>
      <c r="B27" s="222"/>
      <c r="C27" s="222"/>
      <c r="D27" s="222"/>
      <c r="E27" s="222"/>
      <c r="F27" s="222"/>
      <c r="G27" s="222"/>
      <c r="H27" s="223"/>
    </row>
    <row r="28" spans="1:8" x14ac:dyDescent="0.25">
      <c r="A28" s="224"/>
      <c r="B28" s="222"/>
      <c r="C28" s="222"/>
      <c r="D28" s="222"/>
      <c r="E28" s="222"/>
      <c r="F28" s="222"/>
      <c r="G28" s="222"/>
      <c r="H28" s="223"/>
    </row>
    <row r="29" spans="1:8" x14ac:dyDescent="0.25">
      <c r="A29" s="224"/>
      <c r="B29" s="222"/>
      <c r="C29" s="222"/>
      <c r="D29" s="222"/>
      <c r="E29" s="222"/>
      <c r="F29" s="222"/>
      <c r="G29" s="222"/>
      <c r="H29" s="223"/>
    </row>
    <row r="30" spans="1:8" x14ac:dyDescent="0.25">
      <c r="A30" s="224"/>
      <c r="B30" s="222"/>
      <c r="C30" s="222"/>
      <c r="D30" s="222"/>
      <c r="E30" s="222"/>
      <c r="F30" s="222"/>
      <c r="G30" s="222"/>
      <c r="H30" s="223"/>
    </row>
    <row r="31" spans="1:8" x14ac:dyDescent="0.25">
      <c r="A31" s="225"/>
      <c r="B31" s="226"/>
      <c r="C31" s="226"/>
      <c r="D31" s="226"/>
      <c r="E31" s="226"/>
      <c r="F31" s="226"/>
      <c r="G31" s="226"/>
      <c r="H31" s="227"/>
    </row>
    <row r="32" spans="1:8" x14ac:dyDescent="0.25">
      <c r="A32" s="7"/>
      <c r="B32" s="7"/>
      <c r="C32" s="7"/>
      <c r="D32" s="7"/>
      <c r="E32" s="7"/>
      <c r="F32" s="7"/>
      <c r="G32" s="7"/>
      <c r="H32" s="7"/>
    </row>
    <row r="33" spans="1:8" x14ac:dyDescent="0.25">
      <c r="G33" s="7"/>
      <c r="H33" s="7"/>
    </row>
    <row r="34" spans="1:8" ht="18" x14ac:dyDescent="0.25">
      <c r="A34" s="107" t="s">
        <v>10</v>
      </c>
      <c r="B34" s="16"/>
      <c r="C34" s="16"/>
      <c r="D34" s="16"/>
      <c r="E34" s="16"/>
      <c r="F34" s="16"/>
      <c r="G34" s="16"/>
      <c r="H34" s="17"/>
    </row>
    <row r="35" spans="1:8" ht="6.75" customHeight="1" x14ac:dyDescent="0.25">
      <c r="A35" s="228" t="s">
        <v>95</v>
      </c>
      <c r="B35" s="229"/>
      <c r="C35" s="229"/>
      <c r="D35" s="229"/>
      <c r="E35" s="229"/>
      <c r="F35" s="229"/>
      <c r="G35" s="229"/>
      <c r="H35" s="230"/>
    </row>
    <row r="36" spans="1:8" x14ac:dyDescent="0.25">
      <c r="A36" s="231"/>
      <c r="B36" s="229"/>
      <c r="C36" s="229"/>
      <c r="D36" s="229"/>
      <c r="E36" s="229"/>
      <c r="F36" s="229"/>
      <c r="G36" s="229"/>
      <c r="H36" s="230"/>
    </row>
    <row r="37" spans="1:8" x14ac:dyDescent="0.25">
      <c r="A37" s="231"/>
      <c r="B37" s="229"/>
      <c r="C37" s="229"/>
      <c r="D37" s="229"/>
      <c r="E37" s="229"/>
      <c r="F37" s="229"/>
      <c r="G37" s="229"/>
      <c r="H37" s="230"/>
    </row>
    <row r="38" spans="1:8" x14ac:dyDescent="0.25">
      <c r="A38" s="231"/>
      <c r="B38" s="229"/>
      <c r="C38" s="229"/>
      <c r="D38" s="229"/>
      <c r="E38" s="229"/>
      <c r="F38" s="229"/>
      <c r="G38" s="229"/>
      <c r="H38" s="230"/>
    </row>
    <row r="39" spans="1:8" x14ac:dyDescent="0.25">
      <c r="A39" s="231"/>
      <c r="B39" s="229"/>
      <c r="C39" s="229"/>
      <c r="D39" s="229"/>
      <c r="E39" s="229"/>
      <c r="F39" s="229"/>
      <c r="G39" s="229"/>
      <c r="H39" s="230"/>
    </row>
    <row r="40" spans="1:8" x14ac:dyDescent="0.25">
      <c r="A40" s="231"/>
      <c r="B40" s="229"/>
      <c r="C40" s="229"/>
      <c r="D40" s="229"/>
      <c r="E40" s="229"/>
      <c r="F40" s="229"/>
      <c r="G40" s="229"/>
      <c r="H40" s="230"/>
    </row>
    <row r="41" spans="1:8" x14ac:dyDescent="0.25">
      <c r="A41" s="231"/>
      <c r="B41" s="229"/>
      <c r="C41" s="229"/>
      <c r="D41" s="229"/>
      <c r="E41" s="229"/>
      <c r="F41" s="229"/>
      <c r="G41" s="229"/>
      <c r="H41" s="230"/>
    </row>
    <row r="42" spans="1:8" x14ac:dyDescent="0.25">
      <c r="A42" s="231"/>
      <c r="B42" s="229"/>
      <c r="C42" s="229"/>
      <c r="D42" s="229"/>
      <c r="E42" s="229"/>
      <c r="F42" s="229"/>
      <c r="G42" s="229"/>
      <c r="H42" s="230"/>
    </row>
    <row r="43" spans="1:8" x14ac:dyDescent="0.25">
      <c r="A43" s="231"/>
      <c r="B43" s="229"/>
      <c r="C43" s="229"/>
      <c r="D43" s="229"/>
      <c r="E43" s="229"/>
      <c r="F43" s="229"/>
      <c r="G43" s="229"/>
      <c r="H43" s="230"/>
    </row>
    <row r="44" spans="1:8" x14ac:dyDescent="0.25">
      <c r="A44" s="232"/>
      <c r="B44" s="233"/>
      <c r="C44" s="233"/>
      <c r="D44" s="233"/>
      <c r="E44" s="233"/>
      <c r="F44" s="233"/>
      <c r="G44" s="233"/>
      <c r="H44" s="234"/>
    </row>
    <row r="45" spans="1:8" x14ac:dyDescent="0.25">
      <c r="A45" s="12"/>
    </row>
    <row r="46" spans="1:8" ht="17.45" customHeight="1" x14ac:dyDescent="0.25">
      <c r="A46" s="107" t="s">
        <v>11</v>
      </c>
      <c r="B46" s="16"/>
      <c r="C46" s="16"/>
      <c r="D46" s="16"/>
      <c r="E46" s="16"/>
      <c r="F46" s="16"/>
      <c r="G46" s="16"/>
      <c r="H46" s="17"/>
    </row>
    <row r="47" spans="1:8" x14ac:dyDescent="0.25">
      <c r="A47" s="235" t="s">
        <v>94</v>
      </c>
      <c r="B47" s="236"/>
      <c r="C47" s="236"/>
      <c r="D47" s="236"/>
      <c r="E47" s="236"/>
      <c r="F47" s="236"/>
      <c r="G47" s="236"/>
      <c r="H47" s="237"/>
    </row>
    <row r="48" spans="1:8" x14ac:dyDescent="0.25">
      <c r="A48" s="235"/>
      <c r="B48" s="236"/>
      <c r="C48" s="236"/>
      <c r="D48" s="236"/>
      <c r="E48" s="236"/>
      <c r="F48" s="236"/>
      <c r="G48" s="236"/>
      <c r="H48" s="237"/>
    </row>
    <row r="49" spans="1:8" x14ac:dyDescent="0.25">
      <c r="A49" s="238"/>
      <c r="B49" s="239"/>
      <c r="C49" s="239"/>
      <c r="D49" s="239"/>
      <c r="E49" s="239"/>
      <c r="F49" s="239"/>
      <c r="G49" s="239"/>
      <c r="H49" s="240"/>
    </row>
    <row r="50" spans="1:8" x14ac:dyDescent="0.25">
      <c r="A50" s="10"/>
      <c r="B50" s="10"/>
      <c r="C50" s="10"/>
      <c r="D50" s="10"/>
      <c r="E50" s="10"/>
      <c r="F50" s="10"/>
      <c r="G50" s="10"/>
      <c r="H50" s="10"/>
    </row>
    <row r="51" spans="1:8" x14ac:dyDescent="0.25">
      <c r="A51" s="7"/>
      <c r="B51" s="7"/>
      <c r="C51" s="7"/>
      <c r="D51" s="7"/>
      <c r="E51" s="7"/>
      <c r="F51" s="7"/>
      <c r="G51" s="7"/>
      <c r="H51" s="7"/>
    </row>
    <row r="52" spans="1:8" ht="21" customHeight="1" x14ac:dyDescent="0.25">
      <c r="A52" s="90" t="s">
        <v>82</v>
      </c>
      <c r="B52" s="91"/>
      <c r="C52" s="91"/>
      <c r="D52" s="91"/>
      <c r="E52" s="94"/>
      <c r="F52" s="94"/>
      <c r="G52" s="95"/>
      <c r="H52" s="96"/>
    </row>
    <row r="54" spans="1:8" x14ac:dyDescent="0.25">
      <c r="A54" s="205" t="s">
        <v>96</v>
      </c>
      <c r="B54" s="205"/>
      <c r="C54" s="205"/>
      <c r="D54" s="205"/>
      <c r="E54" s="205"/>
      <c r="F54" s="205"/>
      <c r="G54" s="205"/>
      <c r="H54" s="205"/>
    </row>
    <row r="55" spans="1:8" x14ac:dyDescent="0.25">
      <c r="A55" s="205"/>
      <c r="B55" s="205"/>
      <c r="C55" s="205"/>
      <c r="D55" s="205"/>
      <c r="E55" s="205"/>
      <c r="F55" s="205"/>
      <c r="G55" s="205"/>
      <c r="H55" s="205"/>
    </row>
    <row r="57" spans="1:8" x14ac:dyDescent="0.25">
      <c r="A57" s="172" t="s">
        <v>12</v>
      </c>
      <c r="B57" s="172"/>
    </row>
    <row r="58" spans="1:8" ht="3.6" customHeight="1" x14ac:dyDescent="0.25">
      <c r="A58" s="172"/>
      <c r="B58" s="172"/>
    </row>
    <row r="59" spans="1:8" x14ac:dyDescent="0.25">
      <c r="A59" s="173" t="s">
        <v>13</v>
      </c>
      <c r="B59" s="173" t="s">
        <v>14</v>
      </c>
      <c r="C59" s="8"/>
      <c r="D59" s="8"/>
      <c r="E59" s="9"/>
    </row>
    <row r="60" spans="1:8" x14ac:dyDescent="0.25">
      <c r="A60" s="174">
        <v>45</v>
      </c>
      <c r="B60" s="244">
        <f>A60*100/60</f>
        <v>75</v>
      </c>
      <c r="C60" s="1"/>
      <c r="D60" s="1"/>
    </row>
    <row r="61" spans="1:8" ht="25.15" customHeight="1" x14ac:dyDescent="0.25">
      <c r="A61" s="13"/>
      <c r="B61" s="1"/>
      <c r="C61" s="1"/>
      <c r="D61" s="1"/>
    </row>
    <row r="62" spans="1:8" ht="21" customHeight="1" x14ac:dyDescent="0.25">
      <c r="A62" s="90" t="s">
        <v>83</v>
      </c>
      <c r="B62" s="97"/>
      <c r="C62" s="97"/>
      <c r="D62" s="97"/>
      <c r="E62" s="97"/>
      <c r="F62" s="97"/>
      <c r="G62" s="98"/>
      <c r="H62" s="99"/>
    </row>
    <row r="64" spans="1:8" x14ac:dyDescent="0.25">
      <c r="A64" t="s">
        <v>15</v>
      </c>
    </row>
    <row r="65" spans="1:8" x14ac:dyDescent="0.25">
      <c r="A65" t="s">
        <v>16</v>
      </c>
    </row>
    <row r="66" spans="1:8" x14ac:dyDescent="0.25">
      <c r="A66" t="s">
        <v>17</v>
      </c>
    </row>
    <row r="67" spans="1:8" ht="28.15" customHeight="1" x14ac:dyDescent="0.25"/>
    <row r="68" spans="1:8" ht="21" customHeight="1" x14ac:dyDescent="0.25">
      <c r="A68" s="90" t="s">
        <v>84</v>
      </c>
      <c r="B68" s="100"/>
      <c r="C68" s="95"/>
      <c r="D68" s="95"/>
      <c r="E68" s="95"/>
      <c r="F68" s="95"/>
      <c r="G68" s="95"/>
      <c r="H68" s="95"/>
    </row>
    <row r="69" spans="1:8" x14ac:dyDescent="0.25">
      <c r="A69" s="3"/>
    </row>
    <row r="70" spans="1:8" x14ac:dyDescent="0.25">
      <c r="A70" s="206" t="s">
        <v>98</v>
      </c>
      <c r="B70" s="207"/>
      <c r="C70" s="207"/>
      <c r="D70" s="207"/>
      <c r="E70" s="207"/>
      <c r="F70" s="207"/>
      <c r="G70" s="207"/>
      <c r="H70" s="207"/>
    </row>
    <row r="71" spans="1:8" x14ac:dyDescent="0.25">
      <c r="A71" s="207"/>
      <c r="B71" s="207"/>
      <c r="C71" s="207"/>
      <c r="D71" s="207"/>
      <c r="E71" s="207"/>
      <c r="F71" s="207"/>
      <c r="G71" s="207"/>
      <c r="H71" s="207"/>
    </row>
    <row r="72" spans="1:8" x14ac:dyDescent="0.25">
      <c r="A72" s="207"/>
      <c r="B72" s="207"/>
      <c r="C72" s="207"/>
      <c r="D72" s="207"/>
      <c r="E72" s="207"/>
      <c r="F72" s="207"/>
      <c r="G72" s="207"/>
      <c r="H72" s="207"/>
    </row>
    <row r="73" spans="1:8" x14ac:dyDescent="0.25">
      <c r="A73" s="207"/>
      <c r="B73" s="207"/>
      <c r="C73" s="207"/>
      <c r="D73" s="207"/>
      <c r="E73" s="207"/>
      <c r="F73" s="207"/>
      <c r="G73" s="207"/>
      <c r="H73" s="207"/>
    </row>
    <row r="74" spans="1:8" x14ac:dyDescent="0.25">
      <c r="A74" s="207"/>
      <c r="B74" s="207"/>
      <c r="C74" s="207"/>
      <c r="D74" s="207"/>
      <c r="E74" s="207"/>
      <c r="F74" s="207"/>
      <c r="G74" s="207"/>
      <c r="H74" s="207"/>
    </row>
    <row r="75" spans="1:8" x14ac:dyDescent="0.25">
      <c r="A75" s="207"/>
      <c r="B75" s="207"/>
      <c r="C75" s="207"/>
      <c r="D75" s="207"/>
      <c r="E75" s="207"/>
      <c r="F75" s="207"/>
      <c r="G75" s="207"/>
      <c r="H75" s="207"/>
    </row>
    <row r="76" spans="1:8" x14ac:dyDescent="0.25">
      <c r="A76" s="207"/>
      <c r="B76" s="207"/>
      <c r="C76" s="207"/>
      <c r="D76" s="207"/>
      <c r="E76" s="207"/>
      <c r="F76" s="207"/>
      <c r="G76" s="207"/>
      <c r="H76" s="207"/>
    </row>
    <row r="77" spans="1:8" x14ac:dyDescent="0.25">
      <c r="A77" s="207"/>
      <c r="B77" s="207"/>
      <c r="C77" s="207"/>
      <c r="D77" s="207"/>
      <c r="E77" s="207"/>
      <c r="F77" s="207"/>
      <c r="G77" s="207"/>
      <c r="H77" s="207"/>
    </row>
    <row r="78" spans="1:8" x14ac:dyDescent="0.25">
      <c r="A78" s="207"/>
      <c r="B78" s="207"/>
      <c r="C78" s="207"/>
      <c r="D78" s="207"/>
      <c r="E78" s="207"/>
      <c r="F78" s="207"/>
      <c r="G78" s="207"/>
      <c r="H78" s="207"/>
    </row>
    <row r="79" spans="1:8" x14ac:dyDescent="0.25">
      <c r="A79" s="207"/>
      <c r="B79" s="207"/>
      <c r="C79" s="207"/>
      <c r="D79" s="207"/>
      <c r="E79" s="207"/>
      <c r="F79" s="207"/>
      <c r="G79" s="207"/>
      <c r="H79" s="207"/>
    </row>
    <row r="80" spans="1:8" x14ac:dyDescent="0.25">
      <c r="A80" s="207"/>
      <c r="B80" s="207"/>
      <c r="C80" s="207"/>
      <c r="D80" s="207"/>
      <c r="E80" s="207"/>
      <c r="F80" s="207"/>
      <c r="G80" s="207"/>
      <c r="H80" s="207"/>
    </row>
    <row r="81" spans="1:8" ht="11.25" customHeight="1" x14ac:dyDescent="0.25">
      <c r="A81" s="207"/>
      <c r="B81" s="207"/>
      <c r="C81" s="207"/>
      <c r="D81" s="207"/>
      <c r="E81" s="207"/>
      <c r="F81" s="207"/>
      <c r="G81" s="207"/>
      <c r="H81" s="207"/>
    </row>
    <row r="82" spans="1:8" x14ac:dyDescent="0.25">
      <c r="A82" s="207"/>
      <c r="B82" s="207"/>
      <c r="C82" s="207"/>
      <c r="D82" s="207"/>
      <c r="E82" s="207"/>
      <c r="F82" s="207"/>
      <c r="G82" s="207"/>
      <c r="H82" s="207"/>
    </row>
    <row r="83" spans="1:8" ht="22.15" customHeight="1" x14ac:dyDescent="0.25"/>
    <row r="84" spans="1:8" ht="21" customHeight="1" x14ac:dyDescent="0.25">
      <c r="A84" s="90" t="s">
        <v>85</v>
      </c>
      <c r="B84" s="95"/>
      <c r="C84" s="95"/>
      <c r="D84" s="95"/>
      <c r="E84" s="95"/>
      <c r="F84" s="95"/>
      <c r="G84" s="95"/>
      <c r="H84" s="95"/>
    </row>
    <row r="85" spans="1:8" ht="7.9" customHeight="1" x14ac:dyDescent="0.25"/>
    <row r="86" spans="1:8" x14ac:dyDescent="0.25">
      <c r="A86" s="176" t="s">
        <v>99</v>
      </c>
      <c r="B86" s="175"/>
      <c r="C86" s="175"/>
    </row>
  </sheetData>
  <sheetProtection algorithmName="SHA-512" hashValue="MgbKLTjSeNBpbg7yLCNk0ZG6GHEc0taK9QpW+PbRfiKLmr9gLEwxTckBLWS30RkTZOVHfhzWf/smwashvlqMqA==" saltValue="nn7YcG6+4miUvS+ymDBz9g==" spinCount="100000" sheet="1" objects="1" scenarios="1"/>
  <mergeCells count="12">
    <mergeCell ref="A1:H1"/>
    <mergeCell ref="A3:H3"/>
    <mergeCell ref="A5:H5"/>
    <mergeCell ref="A14:H16"/>
    <mergeCell ref="A21:H31"/>
    <mergeCell ref="A54:H55"/>
    <mergeCell ref="A70:H82"/>
    <mergeCell ref="A10:F10"/>
    <mergeCell ref="A11:B11"/>
    <mergeCell ref="A12:B12"/>
    <mergeCell ref="A35:H44"/>
    <mergeCell ref="A47:H49"/>
  </mergeCells>
  <printOptions horizontalCentered="1"/>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D12:D13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T59"/>
  <sheetViews>
    <sheetView showGridLines="0" topLeftCell="A21" zoomScale="98" zoomScaleNormal="98" workbookViewId="0">
      <selection activeCell="AI34" sqref="AI34"/>
    </sheetView>
  </sheetViews>
  <sheetFormatPr baseColWidth="10" defaultColWidth="11.5703125" defaultRowHeight="15" x14ac:dyDescent="0.25"/>
  <cols>
    <col min="1" max="1" width="3.28515625" style="18" customWidth="1"/>
    <col min="2" max="2" width="11.5703125" style="18"/>
    <col min="3" max="3" width="3.140625" style="18" customWidth="1"/>
    <col min="4" max="4" width="3.28515625" style="18" customWidth="1"/>
    <col min="5" max="5" width="11.5703125" style="18" customWidth="1"/>
    <col min="6" max="7" width="3.28515625" style="18" customWidth="1"/>
    <col min="8" max="8" width="11.5703125" style="18" customWidth="1"/>
    <col min="9" max="10" width="3.28515625" style="18" customWidth="1"/>
    <col min="11" max="11" width="11.5703125" style="18" customWidth="1"/>
    <col min="12" max="13" width="3.28515625" style="18" customWidth="1"/>
    <col min="14" max="14" width="11.5703125" style="18" customWidth="1"/>
    <col min="15" max="16" width="3.28515625" style="18" customWidth="1"/>
    <col min="17" max="17" width="11.5703125" style="18" customWidth="1"/>
    <col min="18" max="19" width="3.28515625" style="18" customWidth="1"/>
    <col min="20" max="20" width="11.5703125" style="18" customWidth="1"/>
    <col min="21" max="22" width="3.28515625" style="18" customWidth="1"/>
    <col min="23" max="23" width="11.5703125" style="18" customWidth="1"/>
    <col min="24" max="25" width="3.28515625" style="18" customWidth="1"/>
    <col min="26" max="26" width="11.5703125" style="18" customWidth="1"/>
    <col min="27" max="28" width="3.28515625" style="18" customWidth="1"/>
    <col min="29" max="29" width="11.5703125" style="18" customWidth="1"/>
    <col min="30" max="31" width="3.28515625" style="18" customWidth="1"/>
    <col min="32" max="32" width="11.5703125" style="18" customWidth="1"/>
    <col min="33" max="34" width="3.28515625" style="18" customWidth="1"/>
    <col min="35" max="35" width="11.5703125" style="18" customWidth="1"/>
    <col min="36" max="37" width="3.28515625" style="18" customWidth="1"/>
    <col min="38" max="38" width="11.5703125" style="18" customWidth="1"/>
    <col min="39" max="39" width="3.28515625" style="18" customWidth="1"/>
    <col min="40" max="40" width="11.5703125" style="18" customWidth="1"/>
    <col min="41" max="41" width="1.85546875" style="18" customWidth="1"/>
    <col min="42" max="42" width="11.5703125" style="18"/>
    <col min="43" max="43" width="17.140625" style="18" customWidth="1"/>
    <col min="44" max="45" width="11.5703125" style="18"/>
    <col min="46" max="46" width="24.28515625" style="18" customWidth="1"/>
    <col min="47" max="16384" width="11.5703125" style="18"/>
  </cols>
  <sheetData>
    <row r="2" spans="1:41" x14ac:dyDescent="0.25">
      <c r="D2" s="243" t="s">
        <v>92</v>
      </c>
      <c r="AC2" s="241" t="e" vm="1">
        <v>#VALUE!</v>
      </c>
      <c r="AD2" s="241"/>
      <c r="AE2" s="241"/>
      <c r="AF2" s="241"/>
      <c r="AG2" s="241"/>
      <c r="AH2" s="241"/>
      <c r="AI2" s="241"/>
      <c r="AJ2" s="241"/>
      <c r="AK2" s="241"/>
      <c r="AL2" s="241"/>
      <c r="AM2" s="241"/>
      <c r="AN2" s="241"/>
    </row>
    <row r="3" spans="1:41" s="40" customFormat="1" ht="20.25" x14ac:dyDescent="0.35">
      <c r="D3" s="160" t="s">
        <v>91</v>
      </c>
      <c r="E3" s="39"/>
      <c r="H3" s="39"/>
      <c r="K3" s="41"/>
      <c r="M3" s="191">
        <f>NOTICE!A12</f>
        <v>0</v>
      </c>
      <c r="N3" s="191"/>
      <c r="O3" s="191"/>
      <c r="P3" s="191"/>
      <c r="Q3" s="191"/>
      <c r="R3" s="191"/>
      <c r="S3" s="191"/>
      <c r="T3" s="191"/>
      <c r="U3" s="191"/>
      <c r="V3" s="191"/>
      <c r="W3" s="191"/>
      <c r="X3" s="191"/>
      <c r="Y3" s="191"/>
      <c r="Z3" s="39"/>
      <c r="AC3" s="242"/>
      <c r="AD3" s="242"/>
      <c r="AE3" s="242"/>
      <c r="AF3" s="242"/>
      <c r="AG3" s="242"/>
      <c r="AH3" s="242"/>
      <c r="AI3" s="242"/>
      <c r="AJ3" s="242"/>
      <c r="AK3" s="242"/>
      <c r="AL3" s="242"/>
      <c r="AM3" s="242"/>
      <c r="AN3" s="242"/>
    </row>
    <row r="4" spans="1:41" s="20" customFormat="1" x14ac:dyDescent="0.25">
      <c r="D4" s="18"/>
      <c r="E4" s="18"/>
      <c r="F4" s="18"/>
      <c r="G4" s="18"/>
      <c r="H4" s="18"/>
      <c r="I4" s="18"/>
      <c r="J4" s="18"/>
      <c r="K4" s="18"/>
      <c r="L4" s="18"/>
      <c r="M4" s="18"/>
      <c r="N4" s="18"/>
      <c r="O4" s="18"/>
      <c r="P4" s="18"/>
      <c r="Q4" s="18"/>
      <c r="R4" s="18"/>
      <c r="S4" s="18"/>
      <c r="T4" s="18"/>
      <c r="U4" s="18"/>
      <c r="V4" s="18"/>
      <c r="W4" s="18"/>
      <c r="X4" s="18"/>
      <c r="Y4" s="18"/>
      <c r="Z4" s="18"/>
      <c r="AA4" s="18"/>
      <c r="AB4" s="18"/>
      <c r="AC4" s="242"/>
      <c r="AD4" s="242"/>
      <c r="AE4" s="242"/>
      <c r="AF4" s="242"/>
      <c r="AG4" s="242"/>
      <c r="AH4" s="242"/>
      <c r="AI4" s="242"/>
      <c r="AJ4" s="242"/>
      <c r="AK4" s="242"/>
      <c r="AL4" s="242"/>
      <c r="AM4" s="242"/>
      <c r="AN4" s="242"/>
    </row>
    <row r="5" spans="1:41" s="20" customFormat="1" ht="39" customHeight="1" x14ac:dyDescent="0.2">
      <c r="D5" s="194"/>
      <c r="E5" s="194"/>
      <c r="F5" s="192" t="s">
        <v>18</v>
      </c>
      <c r="G5" s="192"/>
      <c r="H5" s="192"/>
      <c r="I5" s="192"/>
      <c r="J5" s="192"/>
      <c r="K5" s="192"/>
      <c r="L5" s="192"/>
      <c r="M5" s="195" t="s">
        <v>100</v>
      </c>
      <c r="N5" s="192"/>
      <c r="O5" s="192"/>
      <c r="P5" s="192"/>
      <c r="Q5" s="192"/>
      <c r="R5" s="196"/>
      <c r="S5" s="192" t="s">
        <v>19</v>
      </c>
      <c r="T5" s="192"/>
      <c r="U5" s="192"/>
      <c r="V5" s="192"/>
      <c r="W5" s="192"/>
      <c r="X5" s="192"/>
      <c r="Y5" s="192" t="s">
        <v>20</v>
      </c>
      <c r="Z5" s="192"/>
      <c r="AA5" s="192"/>
      <c r="AB5" s="19"/>
      <c r="AC5" s="242"/>
      <c r="AD5" s="242"/>
      <c r="AE5" s="242"/>
      <c r="AF5" s="242"/>
      <c r="AG5" s="242"/>
      <c r="AH5" s="242"/>
      <c r="AI5" s="242"/>
      <c r="AJ5" s="242"/>
      <c r="AK5" s="242"/>
      <c r="AL5" s="242"/>
      <c r="AM5" s="242"/>
      <c r="AN5" s="242"/>
    </row>
    <row r="6" spans="1:41" s="20" customFormat="1" ht="20.45" customHeight="1" x14ac:dyDescent="0.2">
      <c r="D6" s="179" t="s">
        <v>21</v>
      </c>
      <c r="E6" s="179"/>
      <c r="F6" s="123" t="s">
        <v>22</v>
      </c>
      <c r="G6" s="190"/>
      <c r="H6" s="190"/>
      <c r="I6" s="133" t="s">
        <v>23</v>
      </c>
      <c r="J6" s="190"/>
      <c r="K6" s="190"/>
      <c r="L6" s="190"/>
      <c r="M6" s="123" t="s">
        <v>22</v>
      </c>
      <c r="N6" s="190"/>
      <c r="O6" s="190"/>
      <c r="P6" s="133" t="s">
        <v>23</v>
      </c>
      <c r="Q6" s="190"/>
      <c r="R6" s="193"/>
      <c r="S6" s="124" t="s">
        <v>22</v>
      </c>
      <c r="T6" s="190"/>
      <c r="U6" s="190"/>
      <c r="V6" s="134" t="s">
        <v>23</v>
      </c>
      <c r="W6" s="187"/>
      <c r="X6" s="187"/>
      <c r="Y6" s="188">
        <f t="shared" ref="Y6:Y11" si="0">(J6-G6)+(Q6-N6)+(W6-T6)</f>
        <v>0</v>
      </c>
      <c r="Z6" s="189"/>
      <c r="AA6" s="189"/>
      <c r="AB6" s="21"/>
      <c r="AC6" s="111" t="s">
        <v>24</v>
      </c>
      <c r="AD6" s="111"/>
      <c r="AE6" s="111"/>
      <c r="AF6" s="111"/>
      <c r="AG6" s="111"/>
      <c r="AH6" s="111"/>
      <c r="AI6" s="111"/>
      <c r="AJ6" s="58"/>
      <c r="AK6" s="59"/>
      <c r="AL6" s="60"/>
      <c r="AM6" s="60"/>
      <c r="AN6" s="162">
        <f>NOTICE!C12</f>
        <v>0</v>
      </c>
      <c r="AO6" s="163"/>
    </row>
    <row r="7" spans="1:41" s="20" customFormat="1" ht="20.45" customHeight="1" x14ac:dyDescent="0.25">
      <c r="D7" s="179" t="s">
        <v>25</v>
      </c>
      <c r="E7" s="179"/>
      <c r="F7" s="123" t="s">
        <v>22</v>
      </c>
      <c r="G7" s="190"/>
      <c r="H7" s="190"/>
      <c r="I7" s="133" t="s">
        <v>23</v>
      </c>
      <c r="J7" s="190"/>
      <c r="K7" s="190"/>
      <c r="L7" s="190"/>
      <c r="M7" s="123" t="s">
        <v>22</v>
      </c>
      <c r="N7" s="190"/>
      <c r="O7" s="190"/>
      <c r="P7" s="133" t="s">
        <v>23</v>
      </c>
      <c r="Q7" s="190"/>
      <c r="R7" s="193"/>
      <c r="S7" s="124" t="s">
        <v>22</v>
      </c>
      <c r="T7" s="190"/>
      <c r="U7" s="190"/>
      <c r="V7" s="134" t="s">
        <v>23</v>
      </c>
      <c r="W7" s="187"/>
      <c r="X7" s="187"/>
      <c r="Y7" s="188">
        <f t="shared" si="0"/>
        <v>0</v>
      </c>
      <c r="Z7" s="189"/>
      <c r="AA7" s="189"/>
      <c r="AB7" s="22"/>
      <c r="AC7" s="112"/>
      <c r="AD7" s="115"/>
      <c r="AE7" s="115"/>
      <c r="AF7" s="112"/>
      <c r="AG7" s="115"/>
      <c r="AH7" s="115"/>
      <c r="AI7" s="115"/>
      <c r="AJ7" s="58"/>
      <c r="AK7" s="59"/>
      <c r="AL7" s="60"/>
      <c r="AM7" s="60"/>
      <c r="AN7" s="164"/>
    </row>
    <row r="8" spans="1:41" s="20" customFormat="1" ht="20.45" customHeight="1" x14ac:dyDescent="0.2">
      <c r="D8" s="179" t="s">
        <v>26</v>
      </c>
      <c r="E8" s="179"/>
      <c r="F8" s="123" t="s">
        <v>22</v>
      </c>
      <c r="G8" s="190"/>
      <c r="H8" s="190"/>
      <c r="I8" s="133" t="s">
        <v>23</v>
      </c>
      <c r="J8" s="190"/>
      <c r="K8" s="190"/>
      <c r="L8" s="190"/>
      <c r="M8" s="123" t="s">
        <v>22</v>
      </c>
      <c r="N8" s="190"/>
      <c r="O8" s="190"/>
      <c r="P8" s="133" t="s">
        <v>23</v>
      </c>
      <c r="Q8" s="190"/>
      <c r="R8" s="193"/>
      <c r="S8" s="124" t="s">
        <v>22</v>
      </c>
      <c r="T8" s="190"/>
      <c r="U8" s="190"/>
      <c r="V8" s="134" t="s">
        <v>23</v>
      </c>
      <c r="W8" s="187"/>
      <c r="X8" s="187"/>
      <c r="Y8" s="188">
        <f t="shared" si="0"/>
        <v>0</v>
      </c>
      <c r="Z8" s="189"/>
      <c r="AA8" s="189"/>
      <c r="AB8" s="21"/>
      <c r="AC8" s="115" t="s">
        <v>27</v>
      </c>
      <c r="AD8" s="111"/>
      <c r="AE8" s="111"/>
      <c r="AF8" s="111"/>
      <c r="AG8" s="111"/>
      <c r="AH8" s="111"/>
      <c r="AI8" s="111"/>
      <c r="AJ8" s="58"/>
      <c r="AK8" s="59"/>
      <c r="AL8" s="60"/>
      <c r="AM8" s="60"/>
      <c r="AN8" s="165">
        <f>NOTICE!E12</f>
        <v>0</v>
      </c>
      <c r="AO8" s="163"/>
    </row>
    <row r="9" spans="1:41" s="20" customFormat="1" ht="20.45" customHeight="1" x14ac:dyDescent="0.25">
      <c r="D9" s="179" t="s">
        <v>28</v>
      </c>
      <c r="E9" s="179"/>
      <c r="F9" s="123" t="s">
        <v>22</v>
      </c>
      <c r="G9" s="190"/>
      <c r="H9" s="190"/>
      <c r="I9" s="133" t="s">
        <v>23</v>
      </c>
      <c r="J9" s="190"/>
      <c r="K9" s="190"/>
      <c r="L9" s="190"/>
      <c r="M9" s="123" t="s">
        <v>22</v>
      </c>
      <c r="N9" s="190"/>
      <c r="O9" s="190"/>
      <c r="P9" s="133" t="s">
        <v>23</v>
      </c>
      <c r="Q9" s="190"/>
      <c r="R9" s="193"/>
      <c r="S9" s="124" t="s">
        <v>22</v>
      </c>
      <c r="T9" s="190"/>
      <c r="U9" s="190"/>
      <c r="V9" s="134" t="s">
        <v>23</v>
      </c>
      <c r="W9" s="187"/>
      <c r="X9" s="187"/>
      <c r="Y9" s="188">
        <f t="shared" si="0"/>
        <v>0</v>
      </c>
      <c r="Z9" s="189"/>
      <c r="AA9" s="189"/>
      <c r="AB9" s="23"/>
      <c r="AC9" s="112"/>
      <c r="AD9" s="116"/>
      <c r="AE9" s="116"/>
      <c r="AF9" s="112"/>
      <c r="AG9" s="116"/>
      <c r="AH9" s="112"/>
      <c r="AI9" s="113"/>
      <c r="AJ9" s="58"/>
      <c r="AK9" s="59"/>
      <c r="AL9" s="60"/>
      <c r="AM9" s="60"/>
      <c r="AN9" s="164"/>
    </row>
    <row r="10" spans="1:41" s="20" customFormat="1" ht="20.45" customHeight="1" x14ac:dyDescent="0.2">
      <c r="D10" s="179" t="s">
        <v>29</v>
      </c>
      <c r="E10" s="179"/>
      <c r="F10" s="123" t="s">
        <v>22</v>
      </c>
      <c r="G10" s="190"/>
      <c r="H10" s="190"/>
      <c r="I10" s="133" t="s">
        <v>23</v>
      </c>
      <c r="J10" s="190"/>
      <c r="K10" s="190"/>
      <c r="L10" s="190"/>
      <c r="M10" s="123" t="s">
        <v>22</v>
      </c>
      <c r="N10" s="190"/>
      <c r="O10" s="190"/>
      <c r="P10" s="133" t="s">
        <v>23</v>
      </c>
      <c r="Q10" s="190"/>
      <c r="R10" s="193"/>
      <c r="S10" s="124" t="s">
        <v>22</v>
      </c>
      <c r="T10" s="190"/>
      <c r="U10" s="190"/>
      <c r="V10" s="134" t="s">
        <v>23</v>
      </c>
      <c r="W10" s="187"/>
      <c r="X10" s="187"/>
      <c r="Y10" s="188">
        <f t="shared" si="0"/>
        <v>0</v>
      </c>
      <c r="Z10" s="189"/>
      <c r="AA10" s="189"/>
      <c r="AB10" s="21"/>
      <c r="AC10" s="116" t="s">
        <v>30</v>
      </c>
      <c r="AD10" s="114"/>
      <c r="AE10" s="114"/>
      <c r="AF10" s="114"/>
      <c r="AG10" s="114"/>
      <c r="AH10" s="114"/>
      <c r="AI10" s="114"/>
      <c r="AJ10" s="61"/>
      <c r="AK10" s="61"/>
      <c r="AL10" s="60"/>
      <c r="AM10" s="166"/>
      <c r="AN10" s="168">
        <f>NOTICE!F12</f>
        <v>0</v>
      </c>
      <c r="AO10" s="163"/>
    </row>
    <row r="11" spans="1:41" s="28" customFormat="1" ht="20.45" customHeight="1" x14ac:dyDescent="0.2">
      <c r="D11" s="179" t="s">
        <v>31</v>
      </c>
      <c r="E11" s="179"/>
      <c r="F11" s="123" t="s">
        <v>22</v>
      </c>
      <c r="G11" s="190"/>
      <c r="H11" s="190"/>
      <c r="I11" s="133" t="s">
        <v>23</v>
      </c>
      <c r="J11" s="190"/>
      <c r="K11" s="190"/>
      <c r="L11" s="190"/>
      <c r="M11" s="123" t="s">
        <v>22</v>
      </c>
      <c r="N11" s="190"/>
      <c r="O11" s="190"/>
      <c r="P11" s="133" t="s">
        <v>23</v>
      </c>
      <c r="Q11" s="190"/>
      <c r="R11" s="193"/>
      <c r="S11" s="124" t="s">
        <v>22</v>
      </c>
      <c r="T11" s="190"/>
      <c r="U11" s="190"/>
      <c r="V11" s="134" t="s">
        <v>23</v>
      </c>
      <c r="W11" s="187"/>
      <c r="X11" s="187"/>
      <c r="Y11" s="188">
        <f t="shared" si="0"/>
        <v>0</v>
      </c>
      <c r="Z11" s="189"/>
      <c r="AA11" s="189"/>
      <c r="AB11" s="20"/>
      <c r="AC11" s="112"/>
      <c r="AD11" s="112"/>
      <c r="AE11" s="112"/>
      <c r="AF11" s="112" t="s">
        <v>32</v>
      </c>
      <c r="AG11" s="112"/>
      <c r="AH11" s="112"/>
      <c r="AI11" s="112"/>
      <c r="AJ11" s="42"/>
      <c r="AK11" s="42"/>
      <c r="AL11" s="42"/>
      <c r="AM11" s="20"/>
      <c r="AN11" s="167"/>
    </row>
    <row r="12" spans="1:41" s="40" customFormat="1" ht="15.75" x14ac:dyDescent="0.25">
      <c r="D12" s="24"/>
      <c r="E12" s="25"/>
      <c r="F12" s="125"/>
      <c r="G12" s="126"/>
      <c r="H12" s="127"/>
      <c r="I12" s="128"/>
      <c r="J12" s="126"/>
      <c r="K12" s="127"/>
      <c r="L12" s="128"/>
      <c r="M12" s="126"/>
      <c r="N12" s="127"/>
      <c r="O12" s="128"/>
      <c r="P12" s="128"/>
      <c r="Q12" s="128"/>
      <c r="R12" s="129"/>
      <c r="S12" s="199"/>
      <c r="T12" s="200"/>
      <c r="U12" s="200"/>
      <c r="V12" s="130"/>
      <c r="W12" s="131"/>
      <c r="X12" s="132"/>
      <c r="Y12" s="201">
        <f>SUM(Y6:AA11)</f>
        <v>0</v>
      </c>
      <c r="Z12" s="202"/>
      <c r="AA12" s="202"/>
      <c r="AB12" s="28"/>
      <c r="AC12" s="33"/>
      <c r="AD12" s="28"/>
      <c r="AE12" s="28"/>
      <c r="AF12" s="28"/>
      <c r="AG12" s="28"/>
      <c r="AH12" s="34"/>
      <c r="AI12" s="42"/>
      <c r="AJ12" s="42"/>
      <c r="AK12" s="42"/>
      <c r="AL12" s="42"/>
      <c r="AM12" s="35"/>
      <c r="AN12" s="28"/>
    </row>
    <row r="13" spans="1:41" s="40" customFormat="1" ht="15.75" x14ac:dyDescent="0.25">
      <c r="D13" s="24"/>
      <c r="E13" s="25"/>
      <c r="F13" s="26"/>
      <c r="G13" s="27"/>
      <c r="H13" s="28"/>
      <c r="I13" s="29"/>
      <c r="J13" s="27"/>
      <c r="K13" s="28"/>
      <c r="L13" s="29"/>
      <c r="M13" s="27"/>
      <c r="N13" s="28"/>
      <c r="O13" s="29"/>
      <c r="P13" s="29"/>
      <c r="Q13" s="29"/>
      <c r="R13" s="30"/>
      <c r="S13" s="49"/>
      <c r="T13" s="50"/>
      <c r="U13" s="50"/>
      <c r="V13" s="31"/>
      <c r="W13" s="32"/>
      <c r="X13" s="20"/>
      <c r="Y13" s="36"/>
      <c r="Z13" s="37"/>
      <c r="AA13" s="37"/>
      <c r="AB13" s="28"/>
      <c r="AC13" s="33"/>
      <c r="AD13" s="28"/>
      <c r="AE13" s="28"/>
      <c r="AF13" s="28"/>
      <c r="AG13" s="28"/>
      <c r="AH13" s="34"/>
      <c r="AI13" s="42"/>
      <c r="AJ13" s="42"/>
      <c r="AK13" s="42"/>
      <c r="AL13" s="42"/>
      <c r="AM13" s="35"/>
      <c r="AN13" s="28"/>
    </row>
    <row r="14" spans="1:41" s="38" customFormat="1" x14ac:dyDescent="0.25">
      <c r="B14" s="135" t="s">
        <v>33</v>
      </c>
      <c r="C14" s="136"/>
      <c r="D14" s="178" t="s">
        <v>34</v>
      </c>
      <c r="E14" s="178"/>
      <c r="F14" s="178"/>
      <c r="G14" s="178" t="s">
        <v>35</v>
      </c>
      <c r="H14" s="178"/>
      <c r="I14" s="178"/>
      <c r="J14" s="178" t="s">
        <v>36</v>
      </c>
      <c r="K14" s="178"/>
      <c r="L14" s="178"/>
      <c r="M14" s="197" t="s">
        <v>37</v>
      </c>
      <c r="N14" s="197"/>
      <c r="O14" s="197"/>
      <c r="P14" s="178" t="s">
        <v>38</v>
      </c>
      <c r="Q14" s="178"/>
      <c r="R14" s="178"/>
      <c r="S14" s="178" t="s">
        <v>39</v>
      </c>
      <c r="T14" s="178"/>
      <c r="U14" s="178"/>
      <c r="V14" s="178" t="s">
        <v>40</v>
      </c>
      <c r="W14" s="178"/>
      <c r="X14" s="178"/>
      <c r="Y14" s="178" t="s">
        <v>41</v>
      </c>
      <c r="Z14" s="178"/>
      <c r="AA14" s="178"/>
      <c r="AB14" s="178" t="s">
        <v>42</v>
      </c>
      <c r="AC14" s="178"/>
      <c r="AD14" s="178"/>
      <c r="AE14" s="178" t="s">
        <v>43</v>
      </c>
      <c r="AF14" s="178"/>
      <c r="AG14" s="178"/>
      <c r="AH14" s="178" t="s">
        <v>44</v>
      </c>
      <c r="AI14" s="178"/>
      <c r="AJ14" s="178"/>
      <c r="AK14" s="178" t="s">
        <v>45</v>
      </c>
      <c r="AL14" s="178"/>
      <c r="AM14" s="178"/>
    </row>
    <row r="15" spans="1:41" x14ac:dyDescent="0.25">
      <c r="A15" s="70" t="s">
        <v>46</v>
      </c>
      <c r="B15" s="89"/>
      <c r="C15" s="73">
        <v>1</v>
      </c>
      <c r="D15" s="74" t="s">
        <v>47</v>
      </c>
      <c r="E15" s="56">
        <f>Y7</f>
        <v>0</v>
      </c>
      <c r="F15" s="74">
        <v>1</v>
      </c>
      <c r="G15" s="74" t="s">
        <v>48</v>
      </c>
      <c r="H15" s="56">
        <f>Y9</f>
        <v>0</v>
      </c>
      <c r="I15" s="74">
        <v>1</v>
      </c>
      <c r="J15" s="78" t="s">
        <v>49</v>
      </c>
      <c r="K15" s="117" t="s">
        <v>50</v>
      </c>
      <c r="L15" s="78">
        <v>1</v>
      </c>
      <c r="M15" s="74" t="s">
        <v>47</v>
      </c>
      <c r="N15" s="56">
        <f>Y7</f>
        <v>0</v>
      </c>
      <c r="O15" s="74">
        <v>1</v>
      </c>
      <c r="P15" s="79" t="s">
        <v>51</v>
      </c>
      <c r="Q15" s="119" t="s">
        <v>52</v>
      </c>
      <c r="R15" s="79">
        <v>1</v>
      </c>
      <c r="S15" s="74" t="s">
        <v>53</v>
      </c>
      <c r="T15" s="56">
        <f>Y6</f>
        <v>0</v>
      </c>
      <c r="U15" s="74">
        <v>1</v>
      </c>
      <c r="V15" s="74" t="s">
        <v>53</v>
      </c>
      <c r="W15" s="65"/>
      <c r="X15" s="80">
        <v>1</v>
      </c>
      <c r="Y15" s="74" t="s">
        <v>48</v>
      </c>
      <c r="Z15" s="56">
        <f>Y9</f>
        <v>0</v>
      </c>
      <c r="AA15" s="74">
        <v>1</v>
      </c>
      <c r="AB15" s="79" t="s">
        <v>46</v>
      </c>
      <c r="AC15" s="119" t="s">
        <v>54</v>
      </c>
      <c r="AD15" s="79">
        <v>1</v>
      </c>
      <c r="AE15" s="74" t="s">
        <v>47</v>
      </c>
      <c r="AF15" s="56">
        <f>Y7</f>
        <v>0</v>
      </c>
      <c r="AG15" s="74">
        <v>1</v>
      </c>
      <c r="AH15" s="74" t="s">
        <v>48</v>
      </c>
      <c r="AI15" s="56">
        <f>Y9</f>
        <v>0</v>
      </c>
      <c r="AJ15" s="74">
        <v>1</v>
      </c>
      <c r="AK15" s="76" t="s">
        <v>49</v>
      </c>
      <c r="AL15" s="87">
        <f>SUM(AI40:AI45)</f>
        <v>0</v>
      </c>
      <c r="AM15" s="81">
        <v>1</v>
      </c>
      <c r="AN15" s="44"/>
    </row>
    <row r="16" spans="1:41" x14ac:dyDescent="0.25">
      <c r="A16" s="71" t="s">
        <v>49</v>
      </c>
      <c r="B16" s="85">
        <f>B15</f>
        <v>0</v>
      </c>
      <c r="C16" s="75">
        <v>2.0064516129999999</v>
      </c>
      <c r="D16" s="74" t="s">
        <v>55</v>
      </c>
      <c r="E16" s="56">
        <f t="shared" ref="E16:E19" si="1">Y8</f>
        <v>0</v>
      </c>
      <c r="F16" s="74">
        <v>2.0068965517241399</v>
      </c>
      <c r="G16" s="74" t="s">
        <v>51</v>
      </c>
      <c r="H16" s="56">
        <f t="shared" ref="H16:H17" si="2">Y10</f>
        <v>0</v>
      </c>
      <c r="I16" s="74">
        <v>2.0064516129032297</v>
      </c>
      <c r="J16" s="74" t="s">
        <v>53</v>
      </c>
      <c r="K16" s="56">
        <f>Y6</f>
        <v>0</v>
      </c>
      <c r="L16" s="74">
        <v>2.0068965517241399</v>
      </c>
      <c r="M16" s="74" t="s">
        <v>55</v>
      </c>
      <c r="N16" s="56">
        <f t="shared" ref="N16:N19" si="3">Y8</f>
        <v>0</v>
      </c>
      <c r="O16" s="74">
        <v>2.0064516129032297</v>
      </c>
      <c r="P16" s="74" t="s">
        <v>46</v>
      </c>
      <c r="Q16" s="65" t="str">
        <f>IF(N45="CP","CP","")</f>
        <v/>
      </c>
      <c r="R16" s="80">
        <v>2</v>
      </c>
      <c r="S16" s="74" t="s">
        <v>47</v>
      </c>
      <c r="T16" s="56">
        <f t="shared" ref="T16:T20" si="4">Y7</f>
        <v>0</v>
      </c>
      <c r="U16" s="74">
        <v>2.0079365079365097</v>
      </c>
      <c r="V16" s="74" t="s">
        <v>47</v>
      </c>
      <c r="W16" s="65"/>
      <c r="X16" s="80">
        <v>2.0064516129032297</v>
      </c>
      <c r="Y16" s="74" t="s">
        <v>51</v>
      </c>
      <c r="Z16" s="56">
        <f t="shared" ref="Z16:Z17" si="5">Y10</f>
        <v>0</v>
      </c>
      <c r="AA16" s="74">
        <v>2.0068965517241399</v>
      </c>
      <c r="AB16" s="76" t="s">
        <v>49</v>
      </c>
      <c r="AC16" s="86">
        <f>SUM(Z40:Z44)</f>
        <v>0</v>
      </c>
      <c r="AD16" s="77">
        <v>2.0064516129032297</v>
      </c>
      <c r="AE16" s="74" t="s">
        <v>55</v>
      </c>
      <c r="AF16" s="56">
        <f t="shared" ref="AF16:AF19" si="6">Y8</f>
        <v>0</v>
      </c>
      <c r="AG16" s="74">
        <v>2.0068965517241399</v>
      </c>
      <c r="AH16" s="74" t="s">
        <v>51</v>
      </c>
      <c r="AI16" s="56">
        <f t="shared" ref="AI16:AI17" si="7">Y10</f>
        <v>0</v>
      </c>
      <c r="AJ16" s="74">
        <v>2.0064516129032297</v>
      </c>
      <c r="AK16" s="74" t="s">
        <v>53</v>
      </c>
      <c r="AL16" s="65"/>
      <c r="AM16" s="80">
        <v>2.0064516129032297</v>
      </c>
      <c r="AN16" s="45"/>
    </row>
    <row r="17" spans="1:40" x14ac:dyDescent="0.25">
      <c r="A17" s="70" t="s">
        <v>53</v>
      </c>
      <c r="B17" s="89"/>
      <c r="C17" s="73">
        <v>3.0129032260000002</v>
      </c>
      <c r="D17" s="74" t="s">
        <v>48</v>
      </c>
      <c r="E17" s="56">
        <f t="shared" si="1"/>
        <v>0</v>
      </c>
      <c r="F17" s="74">
        <v>3.0137931034482799</v>
      </c>
      <c r="G17" s="74" t="s">
        <v>46</v>
      </c>
      <c r="H17" s="56">
        <f t="shared" si="2"/>
        <v>0</v>
      </c>
      <c r="I17" s="74">
        <v>3.0129032258064599</v>
      </c>
      <c r="J17" s="74" t="s">
        <v>47</v>
      </c>
      <c r="K17" s="56">
        <f t="shared" ref="K17:K21" si="8">Y7</f>
        <v>0</v>
      </c>
      <c r="L17" s="74">
        <v>3.0137931034482799</v>
      </c>
      <c r="M17" s="74" t="s">
        <v>48</v>
      </c>
      <c r="N17" s="56">
        <f t="shared" si="3"/>
        <v>0</v>
      </c>
      <c r="O17" s="74">
        <v>3.0129032258064599</v>
      </c>
      <c r="P17" s="76" t="s">
        <v>49</v>
      </c>
      <c r="Q17" s="87">
        <f>SUM(N42:N45,Q16)</f>
        <v>0</v>
      </c>
      <c r="R17" s="81">
        <v>3</v>
      </c>
      <c r="S17" s="74" t="s">
        <v>55</v>
      </c>
      <c r="T17" s="56">
        <f t="shared" si="4"/>
        <v>0</v>
      </c>
      <c r="U17" s="74">
        <v>3.0158730158730198</v>
      </c>
      <c r="V17" s="74" t="s">
        <v>55</v>
      </c>
      <c r="W17" s="65"/>
      <c r="X17" s="80">
        <v>3.0129032258064599</v>
      </c>
      <c r="Y17" s="74" t="s">
        <v>46</v>
      </c>
      <c r="Z17" s="56">
        <f t="shared" si="5"/>
        <v>0</v>
      </c>
      <c r="AA17" s="74">
        <v>3.0137931034482799</v>
      </c>
      <c r="AB17" s="74" t="s">
        <v>53</v>
      </c>
      <c r="AC17" s="56">
        <f>Y6</f>
        <v>0</v>
      </c>
      <c r="AD17" s="74">
        <v>3.0129032258064599</v>
      </c>
      <c r="AE17" s="74" t="s">
        <v>48</v>
      </c>
      <c r="AF17" s="56">
        <f t="shared" si="6"/>
        <v>0</v>
      </c>
      <c r="AG17" s="74">
        <v>3.0137931034482799</v>
      </c>
      <c r="AH17" s="74" t="s">
        <v>46</v>
      </c>
      <c r="AI17" s="56">
        <f t="shared" si="7"/>
        <v>0</v>
      </c>
      <c r="AJ17" s="74">
        <v>3.0129032258064599</v>
      </c>
      <c r="AK17" s="74" t="s">
        <v>47</v>
      </c>
      <c r="AL17" s="65"/>
      <c r="AM17" s="80">
        <v>3.0129032258064599</v>
      </c>
      <c r="AN17" s="45"/>
    </row>
    <row r="18" spans="1:40" x14ac:dyDescent="0.25">
      <c r="A18" s="70" t="s">
        <v>47</v>
      </c>
      <c r="B18" s="89"/>
      <c r="C18" s="73">
        <v>4.019354839</v>
      </c>
      <c r="D18" s="74" t="s">
        <v>51</v>
      </c>
      <c r="E18" s="56">
        <f t="shared" si="1"/>
        <v>0</v>
      </c>
      <c r="F18" s="74">
        <v>4.0206896551724203</v>
      </c>
      <c r="G18" s="76" t="s">
        <v>49</v>
      </c>
      <c r="H18" s="86">
        <f>SUM(E42:E44,H15:H17)</f>
        <v>0</v>
      </c>
      <c r="I18" s="77">
        <v>4.01935483870969</v>
      </c>
      <c r="J18" s="74" t="s">
        <v>55</v>
      </c>
      <c r="K18" s="56">
        <f t="shared" si="8"/>
        <v>0</v>
      </c>
      <c r="L18" s="74">
        <v>4.0206896551724203</v>
      </c>
      <c r="M18" s="74" t="s">
        <v>51</v>
      </c>
      <c r="N18" s="56">
        <f t="shared" si="3"/>
        <v>0</v>
      </c>
      <c r="O18" s="74">
        <v>4.01935483870969</v>
      </c>
      <c r="P18" s="74" t="s">
        <v>53</v>
      </c>
      <c r="Q18" s="56">
        <f>Y6</f>
        <v>0</v>
      </c>
      <c r="R18" s="74">
        <v>4</v>
      </c>
      <c r="S18" s="74" t="s">
        <v>48</v>
      </c>
      <c r="T18" s="56">
        <f t="shared" si="4"/>
        <v>0</v>
      </c>
      <c r="U18" s="74">
        <v>4.0238095238095299</v>
      </c>
      <c r="V18" s="74" t="s">
        <v>48</v>
      </c>
      <c r="W18" s="66"/>
      <c r="X18" s="80">
        <v>4.01935483870969</v>
      </c>
      <c r="Y18" s="76" t="s">
        <v>49</v>
      </c>
      <c r="Z18" s="86">
        <f>SUM(W44:W45,Z15:Z17)</f>
        <v>0</v>
      </c>
      <c r="AA18" s="77">
        <v>4.0206896551724203</v>
      </c>
      <c r="AB18" s="74" t="s">
        <v>47</v>
      </c>
      <c r="AC18" s="56">
        <f t="shared" ref="AC18:AC19" si="9">Y7</f>
        <v>0</v>
      </c>
      <c r="AD18" s="74">
        <v>4.01935483870969</v>
      </c>
      <c r="AE18" s="74" t="s">
        <v>51</v>
      </c>
      <c r="AF18" s="56">
        <f t="shared" si="6"/>
        <v>0</v>
      </c>
      <c r="AG18" s="74">
        <v>4.0206896551724203</v>
      </c>
      <c r="AH18" s="76" t="s">
        <v>49</v>
      </c>
      <c r="AI18" s="86">
        <f>SUM(AF42:AF44,AI15:AI17)</f>
        <v>0</v>
      </c>
      <c r="AJ18" s="77">
        <v>4.01935483870969</v>
      </c>
      <c r="AK18" s="74" t="s">
        <v>55</v>
      </c>
      <c r="AL18" s="65"/>
      <c r="AM18" s="80">
        <v>4.01935483870969</v>
      </c>
      <c r="AN18" s="46"/>
    </row>
    <row r="19" spans="1:40" x14ac:dyDescent="0.25">
      <c r="A19" s="70" t="s">
        <v>55</v>
      </c>
      <c r="B19" s="89"/>
      <c r="C19" s="73">
        <v>5.0258064520000003</v>
      </c>
      <c r="D19" s="74" t="s">
        <v>46</v>
      </c>
      <c r="E19" s="56">
        <f t="shared" si="1"/>
        <v>0</v>
      </c>
      <c r="F19" s="74">
        <v>5.0275862068965598</v>
      </c>
      <c r="G19" s="74" t="s">
        <v>53</v>
      </c>
      <c r="H19" s="56">
        <f>Y6</f>
        <v>0</v>
      </c>
      <c r="I19" s="74">
        <v>5.0258064516129197</v>
      </c>
      <c r="J19" s="74" t="s">
        <v>48</v>
      </c>
      <c r="K19" s="56">
        <f t="shared" si="8"/>
        <v>0</v>
      </c>
      <c r="L19" s="74">
        <v>5.0275862068965598</v>
      </c>
      <c r="M19" s="74" t="s">
        <v>46</v>
      </c>
      <c r="N19" s="56">
        <f t="shared" si="3"/>
        <v>0</v>
      </c>
      <c r="O19" s="74">
        <v>5.0258064516129197</v>
      </c>
      <c r="P19" s="74" t="s">
        <v>47</v>
      </c>
      <c r="Q19" s="56">
        <f t="shared" ref="Q19:Q23" si="10">Y7</f>
        <v>0</v>
      </c>
      <c r="R19" s="74">
        <v>5</v>
      </c>
      <c r="S19" s="74" t="s">
        <v>51</v>
      </c>
      <c r="T19" s="56">
        <f t="shared" si="4"/>
        <v>0</v>
      </c>
      <c r="U19" s="74">
        <v>5.0317460317460396</v>
      </c>
      <c r="V19" s="74" t="s">
        <v>51</v>
      </c>
      <c r="W19" s="65"/>
      <c r="X19" s="80">
        <v>5.0258064516129197</v>
      </c>
      <c r="Y19" s="74" t="s">
        <v>53</v>
      </c>
      <c r="Z19" s="56">
        <f>Y6</f>
        <v>0</v>
      </c>
      <c r="AA19" s="74">
        <v>5.0275862068965598</v>
      </c>
      <c r="AB19" s="74" t="s">
        <v>55</v>
      </c>
      <c r="AC19" s="56">
        <f t="shared" si="9"/>
        <v>0</v>
      </c>
      <c r="AD19" s="74">
        <v>5.0258064516129197</v>
      </c>
      <c r="AE19" s="74" t="s">
        <v>46</v>
      </c>
      <c r="AF19" s="56">
        <f t="shared" si="6"/>
        <v>0</v>
      </c>
      <c r="AG19" s="74">
        <v>5.0275862068965598</v>
      </c>
      <c r="AH19" s="74" t="s">
        <v>53</v>
      </c>
      <c r="AI19" s="65"/>
      <c r="AJ19" s="80">
        <v>5.0258064516129197</v>
      </c>
      <c r="AK19" s="74" t="s">
        <v>48</v>
      </c>
      <c r="AL19" s="65"/>
      <c r="AM19" s="80">
        <v>5.0258064516129197</v>
      </c>
      <c r="AN19" s="45"/>
    </row>
    <row r="20" spans="1:40" x14ac:dyDescent="0.25">
      <c r="A20" s="70" t="s">
        <v>48</v>
      </c>
      <c r="B20" s="89"/>
      <c r="C20" s="73">
        <v>6.0322580649999997</v>
      </c>
      <c r="D20" s="76" t="s">
        <v>49</v>
      </c>
      <c r="E20" s="86">
        <f>SUM(E15:E19)</f>
        <v>0</v>
      </c>
      <c r="F20" s="77">
        <v>6.0344827586206993</v>
      </c>
      <c r="G20" s="74" t="s">
        <v>47</v>
      </c>
      <c r="H20" s="56">
        <f t="shared" ref="H20:H24" si="11">Y7</f>
        <v>0</v>
      </c>
      <c r="I20" s="74">
        <v>6.0322580645161494</v>
      </c>
      <c r="J20" s="74" t="s">
        <v>51</v>
      </c>
      <c r="K20" s="56">
        <f t="shared" si="8"/>
        <v>0</v>
      </c>
      <c r="L20" s="74">
        <v>6.0344827586206993</v>
      </c>
      <c r="M20" s="76" t="s">
        <v>49</v>
      </c>
      <c r="N20" s="86">
        <f>SUM(K44,N15:N19)</f>
        <v>0</v>
      </c>
      <c r="O20" s="77">
        <v>6.0322580645161494</v>
      </c>
      <c r="P20" s="74" t="s">
        <v>55</v>
      </c>
      <c r="Q20" s="56">
        <f t="shared" si="10"/>
        <v>0</v>
      </c>
      <c r="R20" s="74">
        <v>6</v>
      </c>
      <c r="S20" s="74" t="s">
        <v>46</v>
      </c>
      <c r="T20" s="56">
        <f t="shared" si="4"/>
        <v>0</v>
      </c>
      <c r="U20" s="74">
        <v>6.0396825396825493</v>
      </c>
      <c r="V20" s="74" t="s">
        <v>46</v>
      </c>
      <c r="W20" s="65" t="str">
        <f>IF(W19="CP","CP","")</f>
        <v/>
      </c>
      <c r="X20" s="80">
        <v>6.0322580645161494</v>
      </c>
      <c r="Y20" s="74" t="s">
        <v>47</v>
      </c>
      <c r="Z20" s="56">
        <f t="shared" ref="Z20:Z24" si="12">Y7</f>
        <v>0</v>
      </c>
      <c r="AA20" s="74">
        <v>6.0344827586206993</v>
      </c>
      <c r="AB20" s="79" t="s">
        <v>48</v>
      </c>
      <c r="AC20" s="88" t="s">
        <v>56</v>
      </c>
      <c r="AD20" s="79">
        <v>6.0322580645161494</v>
      </c>
      <c r="AE20" s="76" t="s">
        <v>49</v>
      </c>
      <c r="AF20" s="86">
        <f>SUM(AC45,AF15:AF19)</f>
        <v>0</v>
      </c>
      <c r="AG20" s="77">
        <v>6.0344827586206993</v>
      </c>
      <c r="AH20" s="74" t="s">
        <v>47</v>
      </c>
      <c r="AI20" s="66"/>
      <c r="AJ20" s="80">
        <v>6.0322580645161494</v>
      </c>
      <c r="AK20" s="74" t="s">
        <v>51</v>
      </c>
      <c r="AL20" s="65"/>
      <c r="AM20" s="80">
        <v>6.0322580645161494</v>
      </c>
      <c r="AN20" s="46"/>
    </row>
    <row r="21" spans="1:40" x14ac:dyDescent="0.25">
      <c r="A21" s="70" t="s">
        <v>51</v>
      </c>
      <c r="B21" s="89"/>
      <c r="C21" s="73">
        <v>7.0387096769999999</v>
      </c>
      <c r="D21" s="74" t="s">
        <v>53</v>
      </c>
      <c r="E21" s="56">
        <f>Y6</f>
        <v>0</v>
      </c>
      <c r="F21" s="74">
        <v>7.0413793103448397</v>
      </c>
      <c r="G21" s="74" t="s">
        <v>55</v>
      </c>
      <c r="H21" s="56">
        <f t="shared" si="11"/>
        <v>0</v>
      </c>
      <c r="I21" s="74">
        <v>7.03870967741938</v>
      </c>
      <c r="J21" s="74" t="s">
        <v>46</v>
      </c>
      <c r="K21" s="56">
        <f t="shared" si="8"/>
        <v>0</v>
      </c>
      <c r="L21" s="74">
        <v>7.0413793103448397</v>
      </c>
      <c r="M21" s="74" t="s">
        <v>53</v>
      </c>
      <c r="N21" s="56">
        <f>Y6</f>
        <v>0</v>
      </c>
      <c r="O21" s="74">
        <v>7.03870967741938</v>
      </c>
      <c r="P21" s="74" t="s">
        <v>48</v>
      </c>
      <c r="Q21" s="56">
        <f t="shared" si="10"/>
        <v>0</v>
      </c>
      <c r="R21" s="74">
        <v>7</v>
      </c>
      <c r="S21" s="76" t="s">
        <v>49</v>
      </c>
      <c r="T21" s="86">
        <f>SUM(T15:T20)</f>
        <v>0</v>
      </c>
      <c r="U21" s="77">
        <v>7.0476190476190599</v>
      </c>
      <c r="V21" s="76" t="s">
        <v>49</v>
      </c>
      <c r="W21" s="87">
        <f>SUM(W15:W20)</f>
        <v>0</v>
      </c>
      <c r="X21" s="81">
        <v>7.03870967741938</v>
      </c>
      <c r="Y21" s="74" t="s">
        <v>55</v>
      </c>
      <c r="Z21" s="56">
        <f t="shared" si="12"/>
        <v>0</v>
      </c>
      <c r="AA21" s="74">
        <v>7.0413793103448397</v>
      </c>
      <c r="AB21" s="74" t="s">
        <v>51</v>
      </c>
      <c r="AC21" s="62"/>
      <c r="AD21" s="82">
        <v>7.03870967741938</v>
      </c>
      <c r="AE21" s="74" t="s">
        <v>53</v>
      </c>
      <c r="AF21" s="56">
        <f>Y6</f>
        <v>0</v>
      </c>
      <c r="AG21" s="74">
        <v>7.0413793103448397</v>
      </c>
      <c r="AH21" s="74" t="s">
        <v>55</v>
      </c>
      <c r="AI21" s="65"/>
      <c r="AJ21" s="80">
        <v>7.03870967741938</v>
      </c>
      <c r="AK21" s="74" t="s">
        <v>46</v>
      </c>
      <c r="AL21" s="65" t="str">
        <f>IF(AL20="CP","CP","")</f>
        <v/>
      </c>
      <c r="AM21" s="80">
        <v>7.03870967741938</v>
      </c>
      <c r="AN21" s="38"/>
    </row>
    <row r="22" spans="1:40" x14ac:dyDescent="0.25">
      <c r="A22" s="70" t="s">
        <v>46</v>
      </c>
      <c r="B22" s="89"/>
      <c r="C22" s="73">
        <v>8.0451612899999994</v>
      </c>
      <c r="D22" s="74" t="s">
        <v>47</v>
      </c>
      <c r="E22" s="56">
        <f t="shared" ref="E22:E26" si="13">Y7</f>
        <v>0</v>
      </c>
      <c r="F22" s="74">
        <v>8.04827586206898</v>
      </c>
      <c r="G22" s="74" t="s">
        <v>48</v>
      </c>
      <c r="H22" s="56">
        <f t="shared" si="11"/>
        <v>0</v>
      </c>
      <c r="I22" s="74">
        <v>8.0451612903226106</v>
      </c>
      <c r="J22" s="76" t="s">
        <v>49</v>
      </c>
      <c r="K22" s="86">
        <f>SUM(K16:K21)</f>
        <v>0</v>
      </c>
      <c r="L22" s="77">
        <v>8.04827586206898</v>
      </c>
      <c r="M22" s="74" t="s">
        <v>47</v>
      </c>
      <c r="N22" s="56">
        <f t="shared" ref="N22:N26" si="14">Y7</f>
        <v>0</v>
      </c>
      <c r="O22" s="74">
        <v>8.0451612903226106</v>
      </c>
      <c r="P22" s="74" t="s">
        <v>51</v>
      </c>
      <c r="Q22" s="56">
        <f t="shared" si="10"/>
        <v>0</v>
      </c>
      <c r="R22" s="74">
        <v>8</v>
      </c>
      <c r="S22" s="74" t="s">
        <v>53</v>
      </c>
      <c r="T22" s="56">
        <f>Y6</f>
        <v>0</v>
      </c>
      <c r="U22" s="74">
        <v>8.0555555555555696</v>
      </c>
      <c r="V22" s="74" t="s">
        <v>53</v>
      </c>
      <c r="W22" s="56">
        <f>Y6</f>
        <v>0</v>
      </c>
      <c r="X22" s="74">
        <v>8.0451612903226106</v>
      </c>
      <c r="Y22" s="74" t="s">
        <v>48</v>
      </c>
      <c r="Z22" s="56">
        <f t="shared" si="12"/>
        <v>0</v>
      </c>
      <c r="AA22" s="74">
        <v>8.04827586206898</v>
      </c>
      <c r="AB22" s="79" t="s">
        <v>46</v>
      </c>
      <c r="AC22" s="119" t="s">
        <v>57</v>
      </c>
      <c r="AD22" s="79">
        <v>8.0451612903226106</v>
      </c>
      <c r="AE22" s="74" t="s">
        <v>47</v>
      </c>
      <c r="AF22" s="56">
        <f t="shared" ref="AF22:AF26" si="15">Y7</f>
        <v>0</v>
      </c>
      <c r="AG22" s="74">
        <v>8.04827586206898</v>
      </c>
      <c r="AH22" s="74" t="s">
        <v>48</v>
      </c>
      <c r="AI22" s="65"/>
      <c r="AJ22" s="80">
        <v>8.0451612903226106</v>
      </c>
      <c r="AK22" s="76" t="s">
        <v>49</v>
      </c>
      <c r="AL22" s="87">
        <f>SUM(AL16:AL21)</f>
        <v>0</v>
      </c>
      <c r="AM22" s="81">
        <v>8.0451612903226106</v>
      </c>
      <c r="AN22" s="38"/>
    </row>
    <row r="23" spans="1:40" x14ac:dyDescent="0.25">
      <c r="A23" s="71" t="s">
        <v>49</v>
      </c>
      <c r="B23" s="85">
        <f>SUM(B17:B22)</f>
        <v>0</v>
      </c>
      <c r="C23" s="75">
        <v>9.0516129030000005</v>
      </c>
      <c r="D23" s="74" t="s">
        <v>55</v>
      </c>
      <c r="E23" s="56">
        <f t="shared" si="13"/>
        <v>0</v>
      </c>
      <c r="F23" s="74">
        <v>9.0551724137931195</v>
      </c>
      <c r="G23" s="74" t="s">
        <v>51</v>
      </c>
      <c r="H23" s="56">
        <f t="shared" si="11"/>
        <v>0</v>
      </c>
      <c r="I23" s="74">
        <v>9.0516129032258394</v>
      </c>
      <c r="J23" s="74" t="s">
        <v>53</v>
      </c>
      <c r="K23" s="56">
        <f>Y6</f>
        <v>0</v>
      </c>
      <c r="L23" s="74">
        <v>9.0551724137931195</v>
      </c>
      <c r="M23" s="74" t="s">
        <v>55</v>
      </c>
      <c r="N23" s="56">
        <f t="shared" si="14"/>
        <v>0</v>
      </c>
      <c r="O23" s="74">
        <v>9.0516129032258394</v>
      </c>
      <c r="P23" s="74" t="s">
        <v>46</v>
      </c>
      <c r="Q23" s="56">
        <f t="shared" si="10"/>
        <v>0</v>
      </c>
      <c r="R23" s="74">
        <v>9</v>
      </c>
      <c r="S23" s="74" t="s">
        <v>47</v>
      </c>
      <c r="T23" s="56">
        <f t="shared" ref="T23:T27" si="16">Y7</f>
        <v>0</v>
      </c>
      <c r="U23" s="74">
        <v>9.0634920634920793</v>
      </c>
      <c r="V23" s="74" t="s">
        <v>47</v>
      </c>
      <c r="W23" s="56">
        <f t="shared" ref="W23:W27" si="17">Y7</f>
        <v>0</v>
      </c>
      <c r="X23" s="74">
        <v>9.0516129032258394</v>
      </c>
      <c r="Y23" s="74" t="s">
        <v>51</v>
      </c>
      <c r="Z23" s="56">
        <f t="shared" si="12"/>
        <v>0</v>
      </c>
      <c r="AA23" s="74">
        <v>9.0551724137931195</v>
      </c>
      <c r="AB23" s="76" t="s">
        <v>49</v>
      </c>
      <c r="AC23" s="86">
        <f>SUM(AC17:AC19,AC21)</f>
        <v>0</v>
      </c>
      <c r="AD23" s="77">
        <v>9.0516129032258394</v>
      </c>
      <c r="AE23" s="74" t="s">
        <v>55</v>
      </c>
      <c r="AF23" s="56">
        <f t="shared" si="15"/>
        <v>0</v>
      </c>
      <c r="AG23" s="74">
        <v>9.0551724137931195</v>
      </c>
      <c r="AH23" s="74" t="s">
        <v>51</v>
      </c>
      <c r="AI23" s="65"/>
      <c r="AJ23" s="80">
        <v>9.0516129032258394</v>
      </c>
      <c r="AK23" s="74" t="s">
        <v>53</v>
      </c>
      <c r="AL23" s="65"/>
      <c r="AM23" s="80">
        <v>9.0516129032258394</v>
      </c>
      <c r="AN23" s="38"/>
    </row>
    <row r="24" spans="1:40" x14ac:dyDescent="0.25">
      <c r="A24" s="70" t="s">
        <v>53</v>
      </c>
      <c r="B24" s="89"/>
      <c r="C24" s="73">
        <v>10.05806452</v>
      </c>
      <c r="D24" s="74" t="s">
        <v>48</v>
      </c>
      <c r="E24" s="56">
        <f t="shared" si="13"/>
        <v>0</v>
      </c>
      <c r="F24" s="74">
        <v>10.062068965517259</v>
      </c>
      <c r="G24" s="74" t="s">
        <v>46</v>
      </c>
      <c r="H24" s="56">
        <f t="shared" si="11"/>
        <v>0</v>
      </c>
      <c r="I24" s="74">
        <v>10.05806451612907</v>
      </c>
      <c r="J24" s="74" t="s">
        <v>47</v>
      </c>
      <c r="K24" s="56">
        <f>Y7</f>
        <v>0</v>
      </c>
      <c r="L24" s="74">
        <v>10.062068965517259</v>
      </c>
      <c r="M24" s="74" t="s">
        <v>48</v>
      </c>
      <c r="N24" s="56">
        <f t="shared" si="14"/>
        <v>0</v>
      </c>
      <c r="O24" s="74">
        <v>10.05806451612907</v>
      </c>
      <c r="P24" s="76" t="s">
        <v>49</v>
      </c>
      <c r="Q24" s="86">
        <f>SUM(Q18:Q23)</f>
        <v>0</v>
      </c>
      <c r="R24" s="77">
        <v>10</v>
      </c>
      <c r="S24" s="74" t="s">
        <v>55</v>
      </c>
      <c r="T24" s="56">
        <f t="shared" si="16"/>
        <v>0</v>
      </c>
      <c r="U24" s="74">
        <v>10.071428571428589</v>
      </c>
      <c r="V24" s="74" t="s">
        <v>55</v>
      </c>
      <c r="W24" s="56">
        <f t="shared" si="17"/>
        <v>0</v>
      </c>
      <c r="X24" s="74">
        <v>10.05806451612907</v>
      </c>
      <c r="Y24" s="74" t="s">
        <v>46</v>
      </c>
      <c r="Z24" s="56">
        <f t="shared" si="12"/>
        <v>0</v>
      </c>
      <c r="AA24" s="74">
        <v>10.062068965517259</v>
      </c>
      <c r="AB24" s="74" t="s">
        <v>53</v>
      </c>
      <c r="AC24" s="56">
        <f>Y6</f>
        <v>0</v>
      </c>
      <c r="AD24" s="74">
        <v>10.05806451612907</v>
      </c>
      <c r="AE24" s="74" t="s">
        <v>48</v>
      </c>
      <c r="AF24" s="56">
        <f t="shared" si="15"/>
        <v>0</v>
      </c>
      <c r="AG24" s="74">
        <v>10.062068965517259</v>
      </c>
      <c r="AH24" s="74" t="s">
        <v>46</v>
      </c>
      <c r="AI24" s="65" t="str">
        <f>IF(AI23="CP","CP","")</f>
        <v/>
      </c>
      <c r="AJ24" s="80">
        <v>10.05806451612907</v>
      </c>
      <c r="AK24" s="74" t="s">
        <v>47</v>
      </c>
      <c r="AL24" s="65"/>
      <c r="AM24" s="80">
        <v>10.05806451612907</v>
      </c>
      <c r="AN24" s="38"/>
    </row>
    <row r="25" spans="1:40" x14ac:dyDescent="0.25">
      <c r="A25" s="70" t="s">
        <v>47</v>
      </c>
      <c r="B25" s="89"/>
      <c r="C25" s="73">
        <v>11.064516129999999</v>
      </c>
      <c r="D25" s="74" t="s">
        <v>51</v>
      </c>
      <c r="E25" s="56">
        <f t="shared" si="13"/>
        <v>0</v>
      </c>
      <c r="F25" s="74">
        <v>11.068965517241399</v>
      </c>
      <c r="G25" s="76" t="s">
        <v>49</v>
      </c>
      <c r="H25" s="86">
        <f>SUM(H19:H24)</f>
        <v>0</v>
      </c>
      <c r="I25" s="77">
        <v>11.064516129032299</v>
      </c>
      <c r="J25" s="79" t="s">
        <v>55</v>
      </c>
      <c r="K25" s="119" t="s">
        <v>58</v>
      </c>
      <c r="L25" s="79">
        <v>11.068965517241399</v>
      </c>
      <c r="M25" s="74" t="s">
        <v>51</v>
      </c>
      <c r="N25" s="56">
        <f t="shared" si="14"/>
        <v>0</v>
      </c>
      <c r="O25" s="74">
        <v>11.064516129032299</v>
      </c>
      <c r="P25" s="74" t="s">
        <v>53</v>
      </c>
      <c r="Q25" s="56">
        <f>Y6</f>
        <v>0</v>
      </c>
      <c r="R25" s="74">
        <v>11</v>
      </c>
      <c r="S25" s="74" t="s">
        <v>48</v>
      </c>
      <c r="T25" s="56">
        <f t="shared" si="16"/>
        <v>0</v>
      </c>
      <c r="U25" s="74">
        <v>11.079365079365099</v>
      </c>
      <c r="V25" s="74" t="s">
        <v>48</v>
      </c>
      <c r="W25" s="56">
        <f t="shared" si="17"/>
        <v>0</v>
      </c>
      <c r="X25" s="74">
        <v>11.064516129032299</v>
      </c>
      <c r="Y25" s="76" t="s">
        <v>49</v>
      </c>
      <c r="Z25" s="86">
        <f>SUM(Z19:Z24)</f>
        <v>0</v>
      </c>
      <c r="AA25" s="77">
        <v>11</v>
      </c>
      <c r="AB25" s="74" t="s">
        <v>47</v>
      </c>
      <c r="AC25" s="56">
        <f t="shared" ref="AC25:AC29" si="18">Y7</f>
        <v>0</v>
      </c>
      <c r="AD25" s="74">
        <v>11.064516129032299</v>
      </c>
      <c r="AE25" s="74" t="s">
        <v>51</v>
      </c>
      <c r="AF25" s="56">
        <f t="shared" si="15"/>
        <v>0</v>
      </c>
      <c r="AG25" s="74">
        <v>11.068965517241399</v>
      </c>
      <c r="AH25" s="76" t="s">
        <v>49</v>
      </c>
      <c r="AI25" s="87">
        <f>SUM(AI19:AI24)</f>
        <v>0</v>
      </c>
      <c r="AJ25" s="81">
        <v>11.064516129032299</v>
      </c>
      <c r="AK25" s="74" t="s">
        <v>55</v>
      </c>
      <c r="AL25" s="65"/>
      <c r="AM25" s="80">
        <v>11.064516129032299</v>
      </c>
      <c r="AN25" s="38"/>
    </row>
    <row r="26" spans="1:40" x14ac:dyDescent="0.25">
      <c r="A26" s="70" t="s">
        <v>55</v>
      </c>
      <c r="B26" s="89"/>
      <c r="C26" s="73">
        <v>12.07096774</v>
      </c>
      <c r="D26" s="74" t="s">
        <v>46</v>
      </c>
      <c r="E26" s="56">
        <f t="shared" si="13"/>
        <v>0</v>
      </c>
      <c r="F26" s="74">
        <v>12.07586206896554</v>
      </c>
      <c r="G26" s="74" t="s">
        <v>53</v>
      </c>
      <c r="H26" s="56">
        <f>Y6</f>
        <v>0</v>
      </c>
      <c r="I26" s="74">
        <v>12.070967741935529</v>
      </c>
      <c r="J26" s="74" t="s">
        <v>48</v>
      </c>
      <c r="K26" s="56">
        <f>Y9</f>
        <v>0</v>
      </c>
      <c r="L26" s="74">
        <v>12.07586206896554</v>
      </c>
      <c r="M26" s="74" t="s">
        <v>46</v>
      </c>
      <c r="N26" s="56">
        <f t="shared" si="14"/>
        <v>0</v>
      </c>
      <c r="O26" s="74">
        <v>12.070967741935529</v>
      </c>
      <c r="P26" s="74" t="s">
        <v>47</v>
      </c>
      <c r="Q26" s="56">
        <f t="shared" ref="Q26:Q30" si="19">Y7</f>
        <v>0</v>
      </c>
      <c r="R26" s="74">
        <v>12</v>
      </c>
      <c r="S26" s="74" t="s">
        <v>51</v>
      </c>
      <c r="T26" s="56">
        <f t="shared" si="16"/>
        <v>0</v>
      </c>
      <c r="U26" s="74">
        <v>12.087301587301608</v>
      </c>
      <c r="V26" s="74" t="s">
        <v>51</v>
      </c>
      <c r="W26" s="56">
        <f t="shared" si="17"/>
        <v>0</v>
      </c>
      <c r="X26" s="74">
        <v>12.070967741935529</v>
      </c>
      <c r="Y26" s="74" t="s">
        <v>53</v>
      </c>
      <c r="Z26" s="56">
        <f>Y6</f>
        <v>0</v>
      </c>
      <c r="AA26" s="74">
        <v>12.07586206896554</v>
      </c>
      <c r="AB26" s="74" t="s">
        <v>55</v>
      </c>
      <c r="AC26" s="56">
        <f t="shared" si="18"/>
        <v>0</v>
      </c>
      <c r="AD26" s="74">
        <v>12.070967741935529</v>
      </c>
      <c r="AE26" s="74" t="s">
        <v>46</v>
      </c>
      <c r="AF26" s="56">
        <f t="shared" si="15"/>
        <v>0</v>
      </c>
      <c r="AG26" s="74">
        <v>12.07586206896554</v>
      </c>
      <c r="AH26" s="74" t="s">
        <v>53</v>
      </c>
      <c r="AI26" s="65"/>
      <c r="AJ26" s="80">
        <v>12.070967741935529</v>
      </c>
      <c r="AK26" s="74" t="s">
        <v>48</v>
      </c>
      <c r="AL26" s="65"/>
      <c r="AM26" s="80">
        <v>12.070967741935529</v>
      </c>
      <c r="AN26" s="38"/>
    </row>
    <row r="27" spans="1:40" x14ac:dyDescent="0.25">
      <c r="A27" s="70" t="s">
        <v>48</v>
      </c>
      <c r="B27" s="89"/>
      <c r="C27" s="73">
        <v>13.07741935</v>
      </c>
      <c r="D27" s="76" t="s">
        <v>49</v>
      </c>
      <c r="E27" s="86">
        <f>SUM(E21:E26)</f>
        <v>0</v>
      </c>
      <c r="F27" s="77">
        <v>13.082758620689679</v>
      </c>
      <c r="G27" s="74" t="s">
        <v>47</v>
      </c>
      <c r="H27" s="56">
        <f t="shared" ref="H27:H31" si="20">Y7</f>
        <v>0</v>
      </c>
      <c r="I27" s="74">
        <v>13.07741935483876</v>
      </c>
      <c r="J27" s="74" t="s">
        <v>51</v>
      </c>
      <c r="K27" s="56">
        <f t="shared" ref="K27:K28" si="21">Y10</f>
        <v>0</v>
      </c>
      <c r="L27" s="74">
        <v>13.082758620689679</v>
      </c>
      <c r="M27" s="76" t="s">
        <v>49</v>
      </c>
      <c r="N27" s="86">
        <f>SUM(N21:N26)</f>
        <v>0</v>
      </c>
      <c r="O27" s="77">
        <v>13.07741935483876</v>
      </c>
      <c r="P27" s="74" t="s">
        <v>55</v>
      </c>
      <c r="Q27" s="56">
        <f t="shared" si="19"/>
        <v>0</v>
      </c>
      <c r="R27" s="74">
        <v>13</v>
      </c>
      <c r="S27" s="74" t="s">
        <v>46</v>
      </c>
      <c r="T27" s="56">
        <f t="shared" si="16"/>
        <v>0</v>
      </c>
      <c r="U27" s="74">
        <v>13.09523809523812</v>
      </c>
      <c r="V27" s="74" t="s">
        <v>46</v>
      </c>
      <c r="W27" s="56">
        <f t="shared" si="17"/>
        <v>0</v>
      </c>
      <c r="X27" s="74">
        <v>13.07741935483876</v>
      </c>
      <c r="Y27" s="74" t="s">
        <v>47</v>
      </c>
      <c r="Z27" s="56">
        <f t="shared" ref="Z27:Z31" si="22">Y7</f>
        <v>0</v>
      </c>
      <c r="AA27" s="74">
        <v>13.082758620689679</v>
      </c>
      <c r="AB27" s="74" t="s">
        <v>48</v>
      </c>
      <c r="AC27" s="56">
        <f t="shared" si="18"/>
        <v>0</v>
      </c>
      <c r="AD27" s="74">
        <v>13.07741935483876</v>
      </c>
      <c r="AE27" s="76" t="s">
        <v>49</v>
      </c>
      <c r="AF27" s="86">
        <f>SUM(AF21:AF26)</f>
        <v>0</v>
      </c>
      <c r="AG27" s="77">
        <v>13.082758620689679</v>
      </c>
      <c r="AH27" s="74" t="s">
        <v>47</v>
      </c>
      <c r="AI27" s="65"/>
      <c r="AJ27" s="80">
        <v>13.07741935483876</v>
      </c>
      <c r="AK27" s="74" t="s">
        <v>51</v>
      </c>
      <c r="AL27" s="65"/>
      <c r="AM27" s="80">
        <v>13.07741935483876</v>
      </c>
      <c r="AN27" s="38"/>
    </row>
    <row r="28" spans="1:40" x14ac:dyDescent="0.25">
      <c r="A28" s="70" t="s">
        <v>51</v>
      </c>
      <c r="B28" s="89"/>
      <c r="C28" s="73">
        <v>14.08387097</v>
      </c>
      <c r="D28" s="74" t="s">
        <v>53</v>
      </c>
      <c r="E28" s="56">
        <f>Y6</f>
        <v>0</v>
      </c>
      <c r="F28" s="74">
        <v>14.089655172413819</v>
      </c>
      <c r="G28" s="74" t="s">
        <v>55</v>
      </c>
      <c r="H28" s="56">
        <f t="shared" si="20"/>
        <v>0</v>
      </c>
      <c r="I28" s="74">
        <v>14.083870967741989</v>
      </c>
      <c r="J28" s="74" t="s">
        <v>46</v>
      </c>
      <c r="K28" s="56">
        <f t="shared" si="21"/>
        <v>0</v>
      </c>
      <c r="L28" s="74">
        <v>14.089655172413819</v>
      </c>
      <c r="M28" s="74" t="s">
        <v>53</v>
      </c>
      <c r="N28" s="56">
        <f>Y6</f>
        <v>0</v>
      </c>
      <c r="O28" s="74">
        <v>14.083870967741989</v>
      </c>
      <c r="P28" s="74" t="s">
        <v>48</v>
      </c>
      <c r="Q28" s="56">
        <f t="shared" si="19"/>
        <v>0</v>
      </c>
      <c r="R28" s="74">
        <v>14</v>
      </c>
      <c r="S28" s="76" t="s">
        <v>49</v>
      </c>
      <c r="T28" s="86">
        <f>SUM(T22:T27)</f>
        <v>0</v>
      </c>
      <c r="U28" s="77">
        <v>14.103174603174629</v>
      </c>
      <c r="V28" s="76" t="s">
        <v>49</v>
      </c>
      <c r="W28" s="86">
        <f>SUM(W22:W27)</f>
        <v>0</v>
      </c>
      <c r="X28" s="77">
        <v>14.083870967741989</v>
      </c>
      <c r="Y28" s="74" t="s">
        <v>55</v>
      </c>
      <c r="Z28" s="56">
        <f t="shared" si="22"/>
        <v>0</v>
      </c>
      <c r="AA28" s="74">
        <v>14.089655172413819</v>
      </c>
      <c r="AB28" s="74" t="s">
        <v>51</v>
      </c>
      <c r="AC28" s="56">
        <f t="shared" si="18"/>
        <v>0</v>
      </c>
      <c r="AD28" s="74">
        <v>14.083870967741989</v>
      </c>
      <c r="AE28" s="74" t="s">
        <v>53</v>
      </c>
      <c r="AF28" s="56">
        <f>Y6</f>
        <v>0</v>
      </c>
      <c r="AG28" s="74">
        <v>14.089655172413819</v>
      </c>
      <c r="AH28" s="79" t="s">
        <v>55</v>
      </c>
      <c r="AI28" s="119" t="s">
        <v>59</v>
      </c>
      <c r="AJ28" s="79">
        <v>14.083870967741989</v>
      </c>
      <c r="AK28" s="74" t="s">
        <v>46</v>
      </c>
      <c r="AL28" s="65" t="str">
        <f>IF(AL27="CP","CP","")</f>
        <v/>
      </c>
      <c r="AM28" s="80">
        <v>14.083870967741989</v>
      </c>
      <c r="AN28" s="38"/>
    </row>
    <row r="29" spans="1:40" x14ac:dyDescent="0.25">
      <c r="A29" s="72" t="s">
        <v>46</v>
      </c>
      <c r="B29" s="118" t="s">
        <v>60</v>
      </c>
      <c r="C29" s="72">
        <v>15.09032258</v>
      </c>
      <c r="D29" s="74" t="s">
        <v>47</v>
      </c>
      <c r="E29" s="56">
        <f t="shared" ref="E29:E33" si="23">Y7</f>
        <v>0</v>
      </c>
      <c r="F29" s="74">
        <v>15.09655172413796</v>
      </c>
      <c r="G29" s="74" t="s">
        <v>48</v>
      </c>
      <c r="H29" s="56">
        <f t="shared" si="20"/>
        <v>0</v>
      </c>
      <c r="I29" s="74">
        <v>15.090322580645219</v>
      </c>
      <c r="J29" s="76" t="s">
        <v>49</v>
      </c>
      <c r="K29" s="86">
        <f>SUM(K23:K24,K26:K28)</f>
        <v>0</v>
      </c>
      <c r="L29" s="77">
        <v>15.09655172413796</v>
      </c>
      <c r="M29" s="74" t="s">
        <v>47</v>
      </c>
      <c r="N29" s="56">
        <f t="shared" ref="N29:N33" si="24">Y7</f>
        <v>0</v>
      </c>
      <c r="O29" s="74">
        <v>15.090322580645219</v>
      </c>
      <c r="P29" s="74" t="s">
        <v>51</v>
      </c>
      <c r="Q29" s="56">
        <f t="shared" si="19"/>
        <v>0</v>
      </c>
      <c r="R29" s="74">
        <v>15</v>
      </c>
      <c r="S29" s="74" t="s">
        <v>53</v>
      </c>
      <c r="T29" s="56">
        <f>Y6</f>
        <v>0</v>
      </c>
      <c r="U29" s="74">
        <v>15.111111111111139</v>
      </c>
      <c r="V29" s="74" t="s">
        <v>53</v>
      </c>
      <c r="W29" s="56">
        <f>Y6</f>
        <v>0</v>
      </c>
      <c r="X29" s="74">
        <v>15.090322580645219</v>
      </c>
      <c r="Y29" s="74" t="s">
        <v>48</v>
      </c>
      <c r="Z29" s="56">
        <f t="shared" si="22"/>
        <v>0</v>
      </c>
      <c r="AA29" s="74">
        <v>15.09655172413796</v>
      </c>
      <c r="AB29" s="74" t="s">
        <v>46</v>
      </c>
      <c r="AC29" s="56">
        <f t="shared" si="18"/>
        <v>0</v>
      </c>
      <c r="AD29" s="74">
        <v>15.090322580645219</v>
      </c>
      <c r="AE29" s="74" t="s">
        <v>47</v>
      </c>
      <c r="AF29" s="56">
        <f t="shared" ref="AF29:AF33" si="25">Y7</f>
        <v>0</v>
      </c>
      <c r="AG29" s="74">
        <v>15.09655172413796</v>
      </c>
      <c r="AH29" s="74" t="s">
        <v>48</v>
      </c>
      <c r="AI29" s="65"/>
      <c r="AJ29" s="80">
        <v>15.090322580645219</v>
      </c>
      <c r="AK29" s="78" t="s">
        <v>49</v>
      </c>
      <c r="AL29" s="117" t="s">
        <v>60</v>
      </c>
      <c r="AM29" s="78">
        <v>15.090322580645219</v>
      </c>
      <c r="AN29" s="38"/>
    </row>
    <row r="30" spans="1:40" x14ac:dyDescent="0.25">
      <c r="A30" s="71" t="s">
        <v>49</v>
      </c>
      <c r="B30" s="85">
        <f>SUM(B24:B29)</f>
        <v>0</v>
      </c>
      <c r="C30" s="75">
        <v>16.096774190000001</v>
      </c>
      <c r="D30" s="74" t="s">
        <v>55</v>
      </c>
      <c r="E30" s="56">
        <f t="shared" si="23"/>
        <v>0</v>
      </c>
      <c r="F30" s="74">
        <v>16.1034482758621</v>
      </c>
      <c r="G30" s="74" t="s">
        <v>51</v>
      </c>
      <c r="H30" s="56">
        <f t="shared" si="20"/>
        <v>0</v>
      </c>
      <c r="I30" s="74">
        <v>16.096774193548448</v>
      </c>
      <c r="J30" s="74" t="s">
        <v>53</v>
      </c>
      <c r="K30" s="56">
        <f>Y6</f>
        <v>0</v>
      </c>
      <c r="L30" s="74">
        <v>16.1034482758621</v>
      </c>
      <c r="M30" s="74" t="s">
        <v>55</v>
      </c>
      <c r="N30" s="56">
        <f t="shared" si="24"/>
        <v>0</v>
      </c>
      <c r="O30" s="74">
        <v>16.096774193548448</v>
      </c>
      <c r="P30" s="74" t="s">
        <v>46</v>
      </c>
      <c r="Q30" s="56">
        <f t="shared" si="19"/>
        <v>0</v>
      </c>
      <c r="R30" s="74">
        <v>16</v>
      </c>
      <c r="S30" s="74" t="s">
        <v>47</v>
      </c>
      <c r="T30" s="56">
        <f t="shared" ref="T30:T34" si="26">Y7</f>
        <v>0</v>
      </c>
      <c r="U30" s="74">
        <v>16.119047619047649</v>
      </c>
      <c r="V30" s="74" t="s">
        <v>47</v>
      </c>
      <c r="W30" s="56">
        <f t="shared" ref="W30:W34" si="27">Y7</f>
        <v>0</v>
      </c>
      <c r="X30" s="74">
        <v>16.096774193548448</v>
      </c>
      <c r="Y30" s="74" t="s">
        <v>51</v>
      </c>
      <c r="Z30" s="56">
        <f t="shared" si="22"/>
        <v>0</v>
      </c>
      <c r="AA30" s="74">
        <v>16.1034482758621</v>
      </c>
      <c r="AB30" s="76" t="s">
        <v>49</v>
      </c>
      <c r="AC30" s="86">
        <f>SUM(AC24:AC29)</f>
        <v>0</v>
      </c>
      <c r="AD30" s="77">
        <v>16.096774193548448</v>
      </c>
      <c r="AE30" s="74" t="s">
        <v>55</v>
      </c>
      <c r="AF30" s="56">
        <f t="shared" si="25"/>
        <v>0</v>
      </c>
      <c r="AG30" s="74">
        <v>16.1034482758621</v>
      </c>
      <c r="AH30" s="74" t="s">
        <v>51</v>
      </c>
      <c r="AI30" s="65"/>
      <c r="AJ30" s="80">
        <v>16.096774193548448</v>
      </c>
      <c r="AK30" s="74" t="s">
        <v>53</v>
      </c>
      <c r="AL30" s="65"/>
      <c r="AM30" s="80">
        <v>16.096774193548448</v>
      </c>
      <c r="AN30" s="38"/>
    </row>
    <row r="31" spans="1:40" x14ac:dyDescent="0.25">
      <c r="A31" s="70" t="s">
        <v>53</v>
      </c>
      <c r="B31" s="89"/>
      <c r="C31" s="73">
        <v>17.103225810000001</v>
      </c>
      <c r="D31" s="74" t="s">
        <v>48</v>
      </c>
      <c r="E31" s="56">
        <f t="shared" si="23"/>
        <v>0</v>
      </c>
      <c r="F31" s="74">
        <v>17.110344827586239</v>
      </c>
      <c r="G31" s="74" t="s">
        <v>46</v>
      </c>
      <c r="H31" s="56">
        <f t="shared" si="20"/>
        <v>0</v>
      </c>
      <c r="I31" s="74">
        <v>17.103225806451679</v>
      </c>
      <c r="J31" s="74" t="s">
        <v>47</v>
      </c>
      <c r="K31" s="56">
        <f t="shared" ref="K31:K35" si="28">Y7</f>
        <v>0</v>
      </c>
      <c r="L31" s="74">
        <v>17.110344827586239</v>
      </c>
      <c r="M31" s="74" t="s">
        <v>48</v>
      </c>
      <c r="N31" s="56">
        <f t="shared" si="24"/>
        <v>0</v>
      </c>
      <c r="O31" s="74">
        <v>17.103225806451679</v>
      </c>
      <c r="P31" s="76" t="s">
        <v>49</v>
      </c>
      <c r="Q31" s="86">
        <f>SUM(Q25:Q30)</f>
        <v>0</v>
      </c>
      <c r="R31" s="77">
        <v>17</v>
      </c>
      <c r="S31" s="74" t="s">
        <v>55</v>
      </c>
      <c r="T31" s="56">
        <f t="shared" si="26"/>
        <v>0</v>
      </c>
      <c r="U31" s="74">
        <v>17.126984126984159</v>
      </c>
      <c r="V31" s="74" t="s">
        <v>55</v>
      </c>
      <c r="W31" s="56">
        <f t="shared" si="27"/>
        <v>0</v>
      </c>
      <c r="X31" s="74">
        <v>17.103225806451679</v>
      </c>
      <c r="Y31" s="74" t="s">
        <v>46</v>
      </c>
      <c r="Z31" s="56">
        <f t="shared" si="22"/>
        <v>0</v>
      </c>
      <c r="AA31" s="74">
        <v>17.110344827586239</v>
      </c>
      <c r="AB31" s="79" t="s">
        <v>53</v>
      </c>
      <c r="AC31" s="88" t="s">
        <v>61</v>
      </c>
      <c r="AD31" s="79">
        <v>17.103225806451679</v>
      </c>
      <c r="AE31" s="74" t="s">
        <v>48</v>
      </c>
      <c r="AF31" s="56">
        <f t="shared" si="25"/>
        <v>0</v>
      </c>
      <c r="AG31" s="74">
        <v>17.110344827586239</v>
      </c>
      <c r="AH31" s="74" t="s">
        <v>46</v>
      </c>
      <c r="AI31" s="65" t="str">
        <f>IF(AI30="CP","CP","")</f>
        <v/>
      </c>
      <c r="AJ31" s="80">
        <v>17.103225806451679</v>
      </c>
      <c r="AK31" s="74" t="s">
        <v>47</v>
      </c>
      <c r="AL31" s="65"/>
      <c r="AM31" s="80">
        <v>17.103225806451679</v>
      </c>
      <c r="AN31" s="38"/>
    </row>
    <row r="32" spans="1:40" x14ac:dyDescent="0.25">
      <c r="A32" s="70" t="s">
        <v>47</v>
      </c>
      <c r="B32" s="89"/>
      <c r="C32" s="73">
        <v>18.109677420000001</v>
      </c>
      <c r="D32" s="74" t="s">
        <v>51</v>
      </c>
      <c r="E32" s="56">
        <f t="shared" si="23"/>
        <v>0</v>
      </c>
      <c r="F32" s="74">
        <v>18.117241379310379</v>
      </c>
      <c r="G32" s="76" t="s">
        <v>49</v>
      </c>
      <c r="H32" s="86">
        <f>SUM(H26:H31)</f>
        <v>0</v>
      </c>
      <c r="I32" s="77">
        <v>18.109677419354909</v>
      </c>
      <c r="J32" s="74" t="s">
        <v>55</v>
      </c>
      <c r="K32" s="56">
        <f t="shared" si="28"/>
        <v>0</v>
      </c>
      <c r="L32" s="74">
        <v>18.117241379310379</v>
      </c>
      <c r="M32" s="74" t="s">
        <v>51</v>
      </c>
      <c r="N32" s="56">
        <f t="shared" si="24"/>
        <v>0</v>
      </c>
      <c r="O32" s="74">
        <v>18.109677419354909</v>
      </c>
      <c r="P32" s="74" t="s">
        <v>53</v>
      </c>
      <c r="Q32" s="56">
        <f>Y6</f>
        <v>0</v>
      </c>
      <c r="R32" s="74">
        <v>18</v>
      </c>
      <c r="S32" s="74" t="s">
        <v>48</v>
      </c>
      <c r="T32" s="56">
        <f t="shared" si="26"/>
        <v>0</v>
      </c>
      <c r="U32" s="74">
        <v>18.134920634920668</v>
      </c>
      <c r="V32" s="74" t="s">
        <v>48</v>
      </c>
      <c r="W32" s="56">
        <f t="shared" si="27"/>
        <v>0</v>
      </c>
      <c r="X32" s="74">
        <v>18.109677419354909</v>
      </c>
      <c r="Y32" s="76" t="s">
        <v>49</v>
      </c>
      <c r="Z32" s="86">
        <f>SUM(Z26:Z31)</f>
        <v>0</v>
      </c>
      <c r="AA32" s="77">
        <v>18.117241379310379</v>
      </c>
      <c r="AB32" s="74" t="s">
        <v>47</v>
      </c>
      <c r="AC32" s="56">
        <f>Y7</f>
        <v>0</v>
      </c>
      <c r="AD32" s="74">
        <v>18.109677419354899</v>
      </c>
      <c r="AE32" s="74" t="s">
        <v>51</v>
      </c>
      <c r="AF32" s="56">
        <f t="shared" si="25"/>
        <v>0</v>
      </c>
      <c r="AG32" s="74">
        <v>18.117241379310379</v>
      </c>
      <c r="AH32" s="76" t="s">
        <v>49</v>
      </c>
      <c r="AI32" s="87">
        <f>SUM(AI26:AI27,AI29:AI31)</f>
        <v>0</v>
      </c>
      <c r="AJ32" s="81">
        <v>18.109677419354909</v>
      </c>
      <c r="AK32" s="74" t="s">
        <v>55</v>
      </c>
      <c r="AL32" s="65"/>
      <c r="AM32" s="80">
        <v>18.109677419354909</v>
      </c>
      <c r="AN32" s="38"/>
    </row>
    <row r="33" spans="1:46" x14ac:dyDescent="0.25">
      <c r="A33" s="70" t="s">
        <v>55</v>
      </c>
      <c r="B33" s="89"/>
      <c r="C33" s="73">
        <v>19.11612903</v>
      </c>
      <c r="D33" s="74" t="s">
        <v>46</v>
      </c>
      <c r="E33" s="56">
        <f t="shared" si="23"/>
        <v>0</v>
      </c>
      <c r="F33" s="74">
        <v>19.124137931034518</v>
      </c>
      <c r="G33" s="74" t="s">
        <v>53</v>
      </c>
      <c r="H33" s="65"/>
      <c r="I33" s="80">
        <v>19.11612903225814</v>
      </c>
      <c r="J33" s="74" t="s">
        <v>48</v>
      </c>
      <c r="K33" s="56">
        <f t="shared" si="28"/>
        <v>0</v>
      </c>
      <c r="L33" s="74">
        <v>19.124137931034518</v>
      </c>
      <c r="M33" s="74" t="s">
        <v>46</v>
      </c>
      <c r="N33" s="56">
        <f t="shared" si="24"/>
        <v>0</v>
      </c>
      <c r="O33" s="74">
        <v>19.11612903225814</v>
      </c>
      <c r="P33" s="74" t="s">
        <v>47</v>
      </c>
      <c r="Q33" s="56">
        <f t="shared" ref="Q33:Q37" si="29">Y7</f>
        <v>0</v>
      </c>
      <c r="R33" s="74">
        <v>19</v>
      </c>
      <c r="S33" s="74" t="s">
        <v>51</v>
      </c>
      <c r="T33" s="56">
        <f t="shared" si="26"/>
        <v>0</v>
      </c>
      <c r="U33" s="74">
        <v>19.142857142857178</v>
      </c>
      <c r="V33" s="74" t="s">
        <v>51</v>
      </c>
      <c r="W33" s="56">
        <f t="shared" si="27"/>
        <v>0</v>
      </c>
      <c r="X33" s="74">
        <v>19.11612903225814</v>
      </c>
      <c r="Y33" s="74" t="s">
        <v>53</v>
      </c>
      <c r="Z33" s="65"/>
      <c r="AA33" s="80">
        <v>19.124137931034518</v>
      </c>
      <c r="AB33" s="74" t="s">
        <v>55</v>
      </c>
      <c r="AC33" s="56">
        <f t="shared" ref="AC33:AC36" si="30">Y8</f>
        <v>0</v>
      </c>
      <c r="AD33" s="74">
        <v>19.11612903225814</v>
      </c>
      <c r="AE33" s="74" t="s">
        <v>46</v>
      </c>
      <c r="AF33" s="56">
        <f t="shared" si="25"/>
        <v>0</v>
      </c>
      <c r="AG33" s="74">
        <v>19.124137931034518</v>
      </c>
      <c r="AH33" s="74" t="s">
        <v>53</v>
      </c>
      <c r="AI33" s="65"/>
      <c r="AJ33" s="80">
        <v>19.11612903225814</v>
      </c>
      <c r="AK33" s="74" t="s">
        <v>48</v>
      </c>
      <c r="AL33" s="65"/>
      <c r="AM33" s="80">
        <v>19.11612903225814</v>
      </c>
      <c r="AN33" s="38"/>
    </row>
    <row r="34" spans="1:46" x14ac:dyDescent="0.25">
      <c r="A34" s="70" t="s">
        <v>48</v>
      </c>
      <c r="B34" s="89"/>
      <c r="C34" s="73">
        <v>20.12258065</v>
      </c>
      <c r="D34" s="76" t="s">
        <v>49</v>
      </c>
      <c r="E34" s="86">
        <f>SUM(E28:E33)</f>
        <v>0</v>
      </c>
      <c r="F34" s="77">
        <v>20.131034482758658</v>
      </c>
      <c r="G34" s="74" t="s">
        <v>47</v>
      </c>
      <c r="H34" s="66"/>
      <c r="I34" s="80">
        <v>20.122580645161367</v>
      </c>
      <c r="J34" s="74" t="s">
        <v>51</v>
      </c>
      <c r="K34" s="56">
        <f t="shared" si="28"/>
        <v>0</v>
      </c>
      <c r="L34" s="74">
        <v>20.131034482758658</v>
      </c>
      <c r="M34" s="76" t="s">
        <v>49</v>
      </c>
      <c r="N34" s="86">
        <f>SUM(N28:N33)</f>
        <v>0</v>
      </c>
      <c r="O34" s="77">
        <v>20.122580645161367</v>
      </c>
      <c r="P34" s="74" t="s">
        <v>55</v>
      </c>
      <c r="Q34" s="56">
        <f t="shared" si="29"/>
        <v>0</v>
      </c>
      <c r="R34" s="74">
        <v>20</v>
      </c>
      <c r="S34" s="74" t="s">
        <v>46</v>
      </c>
      <c r="T34" s="56">
        <f t="shared" si="26"/>
        <v>0</v>
      </c>
      <c r="U34" s="74">
        <v>20.150793650793688</v>
      </c>
      <c r="V34" s="74" t="s">
        <v>46</v>
      </c>
      <c r="W34" s="56">
        <f t="shared" si="27"/>
        <v>0</v>
      </c>
      <c r="X34" s="74">
        <v>20.122580645161367</v>
      </c>
      <c r="Y34" s="74" t="s">
        <v>47</v>
      </c>
      <c r="Z34" s="65"/>
      <c r="AA34" s="80">
        <v>20.131034482758658</v>
      </c>
      <c r="AB34" s="74" t="s">
        <v>48</v>
      </c>
      <c r="AC34" s="56">
        <f t="shared" si="30"/>
        <v>0</v>
      </c>
      <c r="AD34" s="74">
        <v>20.122580645161367</v>
      </c>
      <c r="AE34" s="76" t="s">
        <v>49</v>
      </c>
      <c r="AF34" s="86">
        <f>SUM(AF28:AF33)</f>
        <v>0</v>
      </c>
      <c r="AG34" s="77">
        <v>20.131034482758658</v>
      </c>
      <c r="AH34" s="74" t="s">
        <v>47</v>
      </c>
      <c r="AI34" s="65"/>
      <c r="AJ34" s="80">
        <v>20.122580645161367</v>
      </c>
      <c r="AK34" s="74" t="s">
        <v>51</v>
      </c>
      <c r="AL34" s="65"/>
      <c r="AM34" s="80">
        <v>20.122580645161367</v>
      </c>
      <c r="AN34" s="38"/>
    </row>
    <row r="35" spans="1:46" x14ac:dyDescent="0.25">
      <c r="A35" s="70" t="s">
        <v>51</v>
      </c>
      <c r="B35" s="89"/>
      <c r="C35" s="73">
        <v>21.129032259999999</v>
      </c>
      <c r="D35" s="74" t="s">
        <v>53</v>
      </c>
      <c r="E35" s="56">
        <f>Y6</f>
        <v>0</v>
      </c>
      <c r="F35" s="74">
        <v>21.137931034482797</v>
      </c>
      <c r="G35" s="74" t="s">
        <v>55</v>
      </c>
      <c r="H35" s="65"/>
      <c r="I35" s="80">
        <v>21.129032258064598</v>
      </c>
      <c r="J35" s="74" t="s">
        <v>46</v>
      </c>
      <c r="K35" s="56">
        <f t="shared" si="28"/>
        <v>0</v>
      </c>
      <c r="L35" s="74">
        <v>21.137931034482797</v>
      </c>
      <c r="M35" s="74" t="s">
        <v>53</v>
      </c>
      <c r="N35" s="65"/>
      <c r="O35" s="80">
        <v>21.129032258064598</v>
      </c>
      <c r="P35" s="74" t="s">
        <v>48</v>
      </c>
      <c r="Q35" s="56">
        <f t="shared" si="29"/>
        <v>0</v>
      </c>
      <c r="R35" s="74">
        <v>21</v>
      </c>
      <c r="S35" s="76" t="s">
        <v>49</v>
      </c>
      <c r="T35" s="86">
        <f>SUM(T29:T34)</f>
        <v>0</v>
      </c>
      <c r="U35" s="77">
        <v>21.158730158730197</v>
      </c>
      <c r="V35" s="76" t="s">
        <v>49</v>
      </c>
      <c r="W35" s="86">
        <f>SUM(W29:W34)</f>
        <v>0</v>
      </c>
      <c r="X35" s="77">
        <v>21.129032258064598</v>
      </c>
      <c r="Y35" s="74" t="s">
        <v>55</v>
      </c>
      <c r="Z35" s="65"/>
      <c r="AA35" s="80">
        <v>21.137931034482797</v>
      </c>
      <c r="AB35" s="74" t="s">
        <v>51</v>
      </c>
      <c r="AC35" s="56">
        <f t="shared" si="30"/>
        <v>0</v>
      </c>
      <c r="AD35" s="74">
        <v>21.129032258064598</v>
      </c>
      <c r="AE35" s="74" t="s">
        <v>53</v>
      </c>
      <c r="AF35" s="56">
        <f>Y6</f>
        <v>0</v>
      </c>
      <c r="AG35" s="74">
        <v>21.137931034482797</v>
      </c>
      <c r="AH35" s="74" t="s">
        <v>55</v>
      </c>
      <c r="AI35" s="65"/>
      <c r="AJ35" s="80">
        <v>21.129032258064598</v>
      </c>
      <c r="AK35" s="74" t="s">
        <v>46</v>
      </c>
      <c r="AL35" s="65" t="str">
        <f>IF(AL34="CP","CP","")</f>
        <v/>
      </c>
      <c r="AM35" s="80">
        <v>21.129032258064598</v>
      </c>
      <c r="AN35" s="38"/>
    </row>
    <row r="36" spans="1:46" x14ac:dyDescent="0.25">
      <c r="A36" s="70" t="s">
        <v>46</v>
      </c>
      <c r="B36" s="89"/>
      <c r="C36" s="73">
        <v>22.135483870000002</v>
      </c>
      <c r="D36" s="74" t="s">
        <v>47</v>
      </c>
      <c r="E36" s="56">
        <f t="shared" ref="E36:E40" si="31">Y7</f>
        <v>0</v>
      </c>
      <c r="F36" s="74">
        <v>22.14482758620694</v>
      </c>
      <c r="G36" s="74" t="s">
        <v>48</v>
      </c>
      <c r="H36" s="65"/>
      <c r="I36" s="80">
        <v>22.135483870967828</v>
      </c>
      <c r="J36" s="76" t="s">
        <v>49</v>
      </c>
      <c r="K36" s="86">
        <f>SUM(K30:K35)</f>
        <v>0</v>
      </c>
      <c r="L36" s="77">
        <v>22.14482758620694</v>
      </c>
      <c r="M36" s="74" t="s">
        <v>47</v>
      </c>
      <c r="N36" s="65"/>
      <c r="O36" s="80">
        <v>22.135483870967828</v>
      </c>
      <c r="P36" s="74" t="s">
        <v>51</v>
      </c>
      <c r="Q36" s="56">
        <f t="shared" si="29"/>
        <v>0</v>
      </c>
      <c r="R36" s="74">
        <v>22</v>
      </c>
      <c r="S36" s="74" t="s">
        <v>53</v>
      </c>
      <c r="T36" s="65"/>
      <c r="U36" s="80">
        <v>22.166666666666707</v>
      </c>
      <c r="V36" s="74" t="s">
        <v>53</v>
      </c>
      <c r="W36" s="56">
        <f>Y6</f>
        <v>0</v>
      </c>
      <c r="X36" s="74">
        <v>22.135483870967828</v>
      </c>
      <c r="Y36" s="74" t="s">
        <v>48</v>
      </c>
      <c r="Z36" s="65"/>
      <c r="AA36" s="80">
        <v>22.14482758620694</v>
      </c>
      <c r="AB36" s="74" t="s">
        <v>46</v>
      </c>
      <c r="AC36" s="56">
        <f t="shared" si="30"/>
        <v>0</v>
      </c>
      <c r="AD36" s="74">
        <v>22.135483870967828</v>
      </c>
      <c r="AE36" s="74" t="s">
        <v>47</v>
      </c>
      <c r="AF36" s="56">
        <f t="shared" ref="AF36:AF40" si="32">Y7</f>
        <v>0</v>
      </c>
      <c r="AG36" s="74">
        <v>22.14482758620694</v>
      </c>
      <c r="AH36" s="74" t="s">
        <v>48</v>
      </c>
      <c r="AI36" s="65"/>
      <c r="AJ36" s="80">
        <v>22.135483870967828</v>
      </c>
      <c r="AK36" s="76" t="s">
        <v>49</v>
      </c>
      <c r="AL36" s="87">
        <f>SUM(AL30:AL35)</f>
        <v>0</v>
      </c>
      <c r="AM36" s="81">
        <v>22.135483870967828</v>
      </c>
      <c r="AN36" s="38"/>
    </row>
    <row r="37" spans="1:46" x14ac:dyDescent="0.25">
      <c r="A37" s="71" t="s">
        <v>49</v>
      </c>
      <c r="B37" s="85">
        <f>SUM(B31:B36)</f>
        <v>0</v>
      </c>
      <c r="C37" s="75">
        <v>23.141935480000001</v>
      </c>
      <c r="D37" s="74" t="s">
        <v>55</v>
      </c>
      <c r="E37" s="56">
        <f t="shared" si="31"/>
        <v>0</v>
      </c>
      <c r="F37" s="74">
        <v>23.15172413793108</v>
      </c>
      <c r="G37" s="74" t="s">
        <v>51</v>
      </c>
      <c r="H37" s="65"/>
      <c r="I37" s="80">
        <v>23.141935483871059</v>
      </c>
      <c r="J37" s="74" t="s">
        <v>53</v>
      </c>
      <c r="K37" s="56">
        <f>Y6</f>
        <v>0</v>
      </c>
      <c r="L37" s="74">
        <v>23.15172413793108</v>
      </c>
      <c r="M37" s="74" t="s">
        <v>55</v>
      </c>
      <c r="N37" s="65"/>
      <c r="O37" s="80">
        <v>23.141935483871059</v>
      </c>
      <c r="P37" s="74" t="s">
        <v>46</v>
      </c>
      <c r="Q37" s="56">
        <f t="shared" si="29"/>
        <v>0</v>
      </c>
      <c r="R37" s="74">
        <v>23</v>
      </c>
      <c r="S37" s="74" t="s">
        <v>47</v>
      </c>
      <c r="T37" s="65"/>
      <c r="U37" s="80">
        <v>23.174603174603217</v>
      </c>
      <c r="V37" s="74" t="s">
        <v>47</v>
      </c>
      <c r="W37" s="56">
        <f t="shared" ref="W37:W41" si="33">Y7</f>
        <v>0</v>
      </c>
      <c r="X37" s="74">
        <v>23.141935483871059</v>
      </c>
      <c r="Y37" s="74" t="s">
        <v>51</v>
      </c>
      <c r="Z37" s="65"/>
      <c r="AA37" s="80">
        <v>23.15172413793108</v>
      </c>
      <c r="AB37" s="76" t="s">
        <v>49</v>
      </c>
      <c r="AC37" s="86">
        <f>SUM(AC32:AC36)</f>
        <v>0</v>
      </c>
      <c r="AD37" s="77">
        <v>23.141935483871059</v>
      </c>
      <c r="AE37" s="74" t="s">
        <v>55</v>
      </c>
      <c r="AF37" s="56">
        <f t="shared" si="32"/>
        <v>0</v>
      </c>
      <c r="AG37" s="74">
        <v>23.15172413793108</v>
      </c>
      <c r="AH37" s="74" t="s">
        <v>51</v>
      </c>
      <c r="AI37" s="65"/>
      <c r="AJ37" s="80">
        <v>23.141935483871059</v>
      </c>
      <c r="AK37" s="74" t="s">
        <v>53</v>
      </c>
      <c r="AL37" s="65"/>
      <c r="AM37" s="80">
        <v>23.141935483871059</v>
      </c>
      <c r="AN37" s="38"/>
    </row>
    <row r="38" spans="1:46" x14ac:dyDescent="0.25">
      <c r="A38" s="70" t="s">
        <v>53</v>
      </c>
      <c r="B38" s="89"/>
      <c r="C38" s="73">
        <v>24.148387100000001</v>
      </c>
      <c r="D38" s="74" t="s">
        <v>48</v>
      </c>
      <c r="E38" s="56">
        <f t="shared" si="31"/>
        <v>0</v>
      </c>
      <c r="F38" s="74">
        <v>24.158620689655219</v>
      </c>
      <c r="G38" s="74" t="s">
        <v>46</v>
      </c>
      <c r="H38" s="65" t="str">
        <f>IF(H37="CP","CP","")</f>
        <v/>
      </c>
      <c r="I38" s="80">
        <v>24.14838709677429</v>
      </c>
      <c r="J38" s="74" t="s">
        <v>47</v>
      </c>
      <c r="K38" s="56">
        <f t="shared" ref="K38:K42" si="34">Y7</f>
        <v>0</v>
      </c>
      <c r="L38" s="74">
        <v>24.158620689655219</v>
      </c>
      <c r="M38" s="74" t="s">
        <v>48</v>
      </c>
      <c r="N38" s="65"/>
      <c r="O38" s="80">
        <v>24.14838709677429</v>
      </c>
      <c r="P38" s="76" t="s">
        <v>49</v>
      </c>
      <c r="Q38" s="86">
        <f>SUM(Q32:Q37)</f>
        <v>0</v>
      </c>
      <c r="R38" s="77">
        <v>24</v>
      </c>
      <c r="S38" s="74" t="s">
        <v>55</v>
      </c>
      <c r="T38" s="65"/>
      <c r="U38" s="80">
        <v>24.182539682539726</v>
      </c>
      <c r="V38" s="74" t="s">
        <v>55</v>
      </c>
      <c r="W38" s="56">
        <f t="shared" si="33"/>
        <v>0</v>
      </c>
      <c r="X38" s="74">
        <v>24.14838709677429</v>
      </c>
      <c r="Y38" s="74" t="s">
        <v>46</v>
      </c>
      <c r="Z38" s="65" t="str">
        <f>IF(Z37="CP","CP","")</f>
        <v/>
      </c>
      <c r="AA38" s="80">
        <v>24.158620689655219</v>
      </c>
      <c r="AB38" s="74" t="s">
        <v>53</v>
      </c>
      <c r="AC38" s="64">
        <f>Y6</f>
        <v>0</v>
      </c>
      <c r="AD38" s="74">
        <v>24.14838709677429</v>
      </c>
      <c r="AE38" s="74" t="s">
        <v>48</v>
      </c>
      <c r="AF38" s="56">
        <f t="shared" si="32"/>
        <v>0</v>
      </c>
      <c r="AG38" s="74">
        <v>24.158620689655219</v>
      </c>
      <c r="AH38" s="74" t="s">
        <v>46</v>
      </c>
      <c r="AI38" s="65" t="str">
        <f>IF(AI37="CP","CP","")</f>
        <v/>
      </c>
      <c r="AJ38" s="80">
        <v>24.14838709677429</v>
      </c>
      <c r="AK38" s="74" t="s">
        <v>47</v>
      </c>
      <c r="AL38" s="65"/>
      <c r="AM38" s="80">
        <v>24.14838709677429</v>
      </c>
      <c r="AN38" s="38"/>
    </row>
    <row r="39" spans="1:46" x14ac:dyDescent="0.25">
      <c r="A39" s="70" t="s">
        <v>47</v>
      </c>
      <c r="B39" s="89"/>
      <c r="C39" s="73">
        <v>25.15483871</v>
      </c>
      <c r="D39" s="74" t="s">
        <v>51</v>
      </c>
      <c r="E39" s="56">
        <f t="shared" si="31"/>
        <v>0</v>
      </c>
      <c r="F39" s="74">
        <v>25.165517241379359</v>
      </c>
      <c r="G39" s="76" t="s">
        <v>49</v>
      </c>
      <c r="H39" s="68">
        <f>SUM(H33:H38)</f>
        <v>0</v>
      </c>
      <c r="I39" s="81">
        <v>25.15483870967752</v>
      </c>
      <c r="J39" s="74" t="s">
        <v>55</v>
      </c>
      <c r="K39" s="56">
        <f t="shared" si="34"/>
        <v>0</v>
      </c>
      <c r="L39" s="74">
        <v>25.165517241379359</v>
      </c>
      <c r="M39" s="79" t="s">
        <v>51</v>
      </c>
      <c r="N39" s="119" t="s">
        <v>62</v>
      </c>
      <c r="O39" s="79">
        <v>25.15483870967752</v>
      </c>
      <c r="P39" s="74" t="s">
        <v>53</v>
      </c>
      <c r="Q39" s="56">
        <f>Y6</f>
        <v>0</v>
      </c>
      <c r="R39" s="74">
        <v>25</v>
      </c>
      <c r="S39" s="74" t="s">
        <v>48</v>
      </c>
      <c r="T39" s="65"/>
      <c r="U39" s="80">
        <v>25.19047619047624</v>
      </c>
      <c r="V39" s="74" t="s">
        <v>48</v>
      </c>
      <c r="W39" s="56">
        <f t="shared" si="33"/>
        <v>0</v>
      </c>
      <c r="X39" s="74">
        <v>25.15483870967752</v>
      </c>
      <c r="Y39" s="76" t="s">
        <v>49</v>
      </c>
      <c r="Z39" s="87">
        <f>SUM(Z33:Z38)</f>
        <v>0</v>
      </c>
      <c r="AA39" s="81">
        <v>25.165517241379359</v>
      </c>
      <c r="AB39" s="74" t="s">
        <v>47</v>
      </c>
      <c r="AC39" s="56">
        <f>Y7</f>
        <v>0</v>
      </c>
      <c r="AD39" s="74">
        <v>25.15483870967752</v>
      </c>
      <c r="AE39" s="74" t="s">
        <v>51</v>
      </c>
      <c r="AF39" s="56">
        <f t="shared" si="32"/>
        <v>0</v>
      </c>
      <c r="AG39" s="74">
        <v>25.165517241379359</v>
      </c>
      <c r="AH39" s="76" t="s">
        <v>49</v>
      </c>
      <c r="AI39" s="87">
        <f>SUM(AI33:AI38)</f>
        <v>0</v>
      </c>
      <c r="AJ39" s="81">
        <v>25.15483870967752</v>
      </c>
      <c r="AK39" s="74" t="s">
        <v>55</v>
      </c>
      <c r="AL39" s="65"/>
      <c r="AM39" s="80">
        <v>25.15483870967752</v>
      </c>
      <c r="AN39" s="38"/>
    </row>
    <row r="40" spans="1:46" x14ac:dyDescent="0.25">
      <c r="A40" s="70" t="s">
        <v>55</v>
      </c>
      <c r="B40" s="89"/>
      <c r="C40" s="73">
        <v>26.161290319999999</v>
      </c>
      <c r="D40" s="74" t="s">
        <v>46</v>
      </c>
      <c r="E40" s="56">
        <f t="shared" si="31"/>
        <v>0</v>
      </c>
      <c r="F40" s="74">
        <v>26.172413793103498</v>
      </c>
      <c r="G40" s="74" t="s">
        <v>53</v>
      </c>
      <c r="H40" s="65"/>
      <c r="I40" s="80">
        <v>26.161290322580747</v>
      </c>
      <c r="J40" s="74" t="s">
        <v>48</v>
      </c>
      <c r="K40" s="56">
        <f t="shared" si="34"/>
        <v>0</v>
      </c>
      <c r="L40" s="74">
        <v>26.172413793103498</v>
      </c>
      <c r="M40" s="74" t="s">
        <v>46</v>
      </c>
      <c r="N40" s="65" t="str">
        <f>IF(N38="CP","CP","")</f>
        <v/>
      </c>
      <c r="O40" s="80">
        <v>26.161290322580747</v>
      </c>
      <c r="P40" s="74" t="s">
        <v>47</v>
      </c>
      <c r="Q40" s="56">
        <f t="shared" ref="Q40:Q44" si="35">Y7</f>
        <v>0</v>
      </c>
      <c r="R40" s="74">
        <v>26</v>
      </c>
      <c r="S40" s="74" t="s">
        <v>51</v>
      </c>
      <c r="T40" s="65"/>
      <c r="U40" s="80">
        <v>26.198412698412749</v>
      </c>
      <c r="V40" s="74" t="s">
        <v>51</v>
      </c>
      <c r="W40" s="56">
        <f t="shared" si="33"/>
        <v>0</v>
      </c>
      <c r="X40" s="74">
        <v>26.161290322580747</v>
      </c>
      <c r="Y40" s="74" t="s">
        <v>53</v>
      </c>
      <c r="Z40" s="65"/>
      <c r="AA40" s="80">
        <v>26.172413793103498</v>
      </c>
      <c r="AB40" s="74" t="s">
        <v>55</v>
      </c>
      <c r="AC40" s="56">
        <f t="shared" ref="AC40:AC43" si="36">Y8</f>
        <v>0</v>
      </c>
      <c r="AD40" s="74">
        <v>26.161290322580747</v>
      </c>
      <c r="AE40" s="74" t="s">
        <v>46</v>
      </c>
      <c r="AF40" s="56">
        <f t="shared" si="32"/>
        <v>0</v>
      </c>
      <c r="AG40" s="74">
        <v>26.172413793103498</v>
      </c>
      <c r="AH40" s="74" t="s">
        <v>53</v>
      </c>
      <c r="AI40" s="65"/>
      <c r="AJ40" s="80">
        <v>26.161290322580747</v>
      </c>
      <c r="AK40" s="74" t="s">
        <v>48</v>
      </c>
      <c r="AL40" s="65"/>
      <c r="AM40" s="80">
        <v>26.161290322580747</v>
      </c>
      <c r="AN40" s="38"/>
    </row>
    <row r="41" spans="1:46" x14ac:dyDescent="0.25">
      <c r="A41" s="70" t="s">
        <v>48</v>
      </c>
      <c r="B41" s="89"/>
      <c r="C41" s="73">
        <v>27.167741939999999</v>
      </c>
      <c r="D41" s="76" t="s">
        <v>49</v>
      </c>
      <c r="E41" s="86">
        <f>SUM(E35:E40)</f>
        <v>0</v>
      </c>
      <c r="F41" s="77">
        <v>27.179310344827638</v>
      </c>
      <c r="G41" s="74" t="s">
        <v>47</v>
      </c>
      <c r="H41" s="65"/>
      <c r="I41" s="80">
        <v>27.167741935483978</v>
      </c>
      <c r="J41" s="74" t="s">
        <v>51</v>
      </c>
      <c r="K41" s="56">
        <f t="shared" si="34"/>
        <v>0</v>
      </c>
      <c r="L41" s="74">
        <v>27.179310344827638</v>
      </c>
      <c r="M41" s="76" t="s">
        <v>49</v>
      </c>
      <c r="N41" s="87">
        <f>SUM(N35:N38,N40)</f>
        <v>0</v>
      </c>
      <c r="O41" s="81">
        <v>27.167741935483978</v>
      </c>
      <c r="P41" s="74" t="s">
        <v>55</v>
      </c>
      <c r="Q41" s="56">
        <f t="shared" si="35"/>
        <v>0</v>
      </c>
      <c r="R41" s="74">
        <v>27</v>
      </c>
      <c r="S41" s="74" t="s">
        <v>46</v>
      </c>
      <c r="T41" s="65" t="str">
        <f>IF(T40="CP","CP","")</f>
        <v/>
      </c>
      <c r="U41" s="80">
        <v>27.206349206349259</v>
      </c>
      <c r="V41" s="74" t="s">
        <v>46</v>
      </c>
      <c r="W41" s="56">
        <f t="shared" si="33"/>
        <v>0</v>
      </c>
      <c r="X41" s="74">
        <v>27.167741935483978</v>
      </c>
      <c r="Y41" s="74" t="s">
        <v>47</v>
      </c>
      <c r="Z41" s="65"/>
      <c r="AA41" s="80">
        <v>27.179310344827638</v>
      </c>
      <c r="AB41" s="74" t="s">
        <v>48</v>
      </c>
      <c r="AC41" s="56">
        <f t="shared" si="36"/>
        <v>0</v>
      </c>
      <c r="AD41" s="74">
        <v>27.167741935483978</v>
      </c>
      <c r="AE41" s="76" t="s">
        <v>49</v>
      </c>
      <c r="AF41" s="86">
        <f>SUM(AF35:AF40)</f>
        <v>0</v>
      </c>
      <c r="AG41" s="77">
        <v>27.179310344827638</v>
      </c>
      <c r="AH41" s="74" t="s">
        <v>47</v>
      </c>
      <c r="AI41" s="65"/>
      <c r="AJ41" s="80">
        <v>27.167741935483978</v>
      </c>
      <c r="AK41" s="74" t="s">
        <v>51</v>
      </c>
      <c r="AL41" s="65"/>
      <c r="AM41" s="80">
        <v>27.167741935483978</v>
      </c>
      <c r="AN41" s="38"/>
      <c r="AQ41"/>
    </row>
    <row r="42" spans="1:46" x14ac:dyDescent="0.25">
      <c r="A42" s="70" t="s">
        <v>51</v>
      </c>
      <c r="B42" s="89"/>
      <c r="C42" s="73">
        <v>28.174193549999998</v>
      </c>
      <c r="D42" s="74" t="s">
        <v>53</v>
      </c>
      <c r="E42" s="56">
        <f>Y6</f>
        <v>0</v>
      </c>
      <c r="F42" s="74">
        <v>28.186206896551777</v>
      </c>
      <c r="G42" s="74" t="s">
        <v>55</v>
      </c>
      <c r="H42" s="65"/>
      <c r="I42" s="80">
        <v>28.174193548387208</v>
      </c>
      <c r="J42" s="74" t="s">
        <v>46</v>
      </c>
      <c r="K42" s="56">
        <f t="shared" si="34"/>
        <v>0</v>
      </c>
      <c r="L42" s="74">
        <v>28.186206896551777</v>
      </c>
      <c r="M42" s="74" t="s">
        <v>53</v>
      </c>
      <c r="N42" s="65"/>
      <c r="O42" s="80">
        <v>28.174193548387208</v>
      </c>
      <c r="P42" s="74" t="s">
        <v>48</v>
      </c>
      <c r="Q42" s="56">
        <f t="shared" si="35"/>
        <v>0</v>
      </c>
      <c r="R42" s="74">
        <v>28</v>
      </c>
      <c r="S42" s="76" t="s">
        <v>49</v>
      </c>
      <c r="T42" s="87">
        <f>SUM(T36:T41)</f>
        <v>0</v>
      </c>
      <c r="U42" s="81">
        <v>28.214285714285769</v>
      </c>
      <c r="V42" s="76" t="s">
        <v>49</v>
      </c>
      <c r="W42" s="86">
        <f>SUM(W36:W41)</f>
        <v>0</v>
      </c>
      <c r="X42" s="77">
        <v>28.174193548387208</v>
      </c>
      <c r="Y42" s="74" t="s">
        <v>55</v>
      </c>
      <c r="Z42" s="65"/>
      <c r="AA42" s="80">
        <v>28.186206896551777</v>
      </c>
      <c r="AB42" s="74" t="s">
        <v>51</v>
      </c>
      <c r="AC42" s="56">
        <f t="shared" si="36"/>
        <v>0</v>
      </c>
      <c r="AD42" s="74">
        <v>28.174193548387208</v>
      </c>
      <c r="AE42" s="74" t="s">
        <v>53</v>
      </c>
      <c r="AF42" s="56">
        <f>Y6</f>
        <v>0</v>
      </c>
      <c r="AG42" s="74">
        <v>28.186206896551777</v>
      </c>
      <c r="AH42" s="74" t="s">
        <v>55</v>
      </c>
      <c r="AI42" s="65"/>
      <c r="AJ42" s="80">
        <v>28.174193548387208</v>
      </c>
      <c r="AK42" s="74" t="s">
        <v>46</v>
      </c>
      <c r="AL42" s="65" t="str">
        <f>IF(AL41="CP","CP","")</f>
        <v/>
      </c>
      <c r="AM42" s="80">
        <v>28.174193548387208</v>
      </c>
      <c r="AN42" s="38"/>
      <c r="AQ42"/>
    </row>
    <row r="43" spans="1:46" ht="14.45" customHeight="1" x14ac:dyDescent="0.25">
      <c r="A43" s="70" t="s">
        <v>46</v>
      </c>
      <c r="B43" s="89"/>
      <c r="C43" s="73">
        <v>29.180645160000001</v>
      </c>
      <c r="D43" s="74" t="s">
        <v>47</v>
      </c>
      <c r="E43" s="56">
        <f t="shared" ref="E43:E44" si="37">Y7</f>
        <v>0</v>
      </c>
      <c r="F43" s="74">
        <v>29.19310344827592</v>
      </c>
      <c r="G43" s="74" t="s">
        <v>48</v>
      </c>
      <c r="H43" s="65"/>
      <c r="I43" s="80">
        <v>29.180645161290439</v>
      </c>
      <c r="J43" s="76" t="s">
        <v>49</v>
      </c>
      <c r="K43" s="86">
        <f>SUM(K37:K42)</f>
        <v>0</v>
      </c>
      <c r="L43" s="77">
        <v>29.19310344827592</v>
      </c>
      <c r="M43" s="74" t="s">
        <v>47</v>
      </c>
      <c r="N43" s="65"/>
      <c r="O43" s="80">
        <v>29.180645161290439</v>
      </c>
      <c r="P43" s="74" t="s">
        <v>51</v>
      </c>
      <c r="Q43" s="56">
        <f t="shared" si="35"/>
        <v>0</v>
      </c>
      <c r="R43" s="74">
        <v>29</v>
      </c>
      <c r="S43" s="74"/>
      <c r="T43" s="56"/>
      <c r="U43" s="74"/>
      <c r="V43" s="79" t="s">
        <v>53</v>
      </c>
      <c r="W43" s="88" t="s">
        <v>63</v>
      </c>
      <c r="X43" s="79">
        <v>29.180645161290439</v>
      </c>
      <c r="Y43" s="74" t="s">
        <v>48</v>
      </c>
      <c r="Z43" s="65"/>
      <c r="AA43" s="80">
        <v>29.19310344827592</v>
      </c>
      <c r="AB43" s="74" t="s">
        <v>46</v>
      </c>
      <c r="AC43" s="56">
        <f t="shared" si="36"/>
        <v>0</v>
      </c>
      <c r="AD43" s="74">
        <v>29</v>
      </c>
      <c r="AE43" s="74" t="s">
        <v>47</v>
      </c>
      <c r="AF43" s="56">
        <f t="shared" ref="AF43:AF44" si="38">Y7</f>
        <v>0</v>
      </c>
      <c r="AG43" s="74">
        <v>29.19310344827592</v>
      </c>
      <c r="AH43" s="74" t="s">
        <v>48</v>
      </c>
      <c r="AI43" s="65"/>
      <c r="AJ43" s="80">
        <v>29.180645161290439</v>
      </c>
      <c r="AK43" s="76" t="s">
        <v>49</v>
      </c>
      <c r="AL43" s="87">
        <f>SUM(AL37:AL42)</f>
        <v>0</v>
      </c>
      <c r="AM43" s="81">
        <v>29.180645161290439</v>
      </c>
      <c r="AN43" s="38"/>
    </row>
    <row r="44" spans="1:46" ht="14.45" customHeight="1" x14ac:dyDescent="0.25">
      <c r="A44" s="71" t="s">
        <v>49</v>
      </c>
      <c r="B44" s="85">
        <f>SUM(B38:B43)</f>
        <v>0</v>
      </c>
      <c r="C44" s="75">
        <v>30.18709677</v>
      </c>
      <c r="D44" s="74" t="s">
        <v>55</v>
      </c>
      <c r="E44" s="56">
        <f t="shared" si="37"/>
        <v>0</v>
      </c>
      <c r="F44" s="74">
        <v>30.20000000000006</v>
      </c>
      <c r="G44" s="74" t="s">
        <v>51</v>
      </c>
      <c r="H44" s="65"/>
      <c r="I44" s="80">
        <v>30.18709677419367</v>
      </c>
      <c r="J44" s="74" t="s">
        <v>53</v>
      </c>
      <c r="K44" s="56">
        <f>Y6</f>
        <v>0</v>
      </c>
      <c r="L44" s="74">
        <v>30.20000000000006</v>
      </c>
      <c r="M44" s="74" t="s">
        <v>55</v>
      </c>
      <c r="N44" s="65"/>
      <c r="O44" s="80">
        <v>30.18709677419367</v>
      </c>
      <c r="P44" s="74" t="s">
        <v>46</v>
      </c>
      <c r="Q44" s="56">
        <f t="shared" si="35"/>
        <v>0</v>
      </c>
      <c r="R44" s="74">
        <v>30</v>
      </c>
      <c r="S44" s="74"/>
      <c r="T44" s="53"/>
      <c r="U44" s="74"/>
      <c r="V44" s="74" t="s">
        <v>47</v>
      </c>
      <c r="W44" s="56">
        <f>Y7</f>
        <v>0</v>
      </c>
      <c r="X44" s="74">
        <v>30.18709677419367</v>
      </c>
      <c r="Y44" s="74" t="s">
        <v>51</v>
      </c>
      <c r="Z44" s="65"/>
      <c r="AA44" s="80">
        <v>30.20000000000006</v>
      </c>
      <c r="AB44" s="76" t="s">
        <v>49</v>
      </c>
      <c r="AC44" s="86">
        <f>SUM(AC38:AC43)</f>
        <v>0</v>
      </c>
      <c r="AD44" s="77">
        <v>30.18709677419367</v>
      </c>
      <c r="AE44" s="74" t="s">
        <v>55</v>
      </c>
      <c r="AF44" s="56">
        <f t="shared" si="38"/>
        <v>0</v>
      </c>
      <c r="AG44" s="74">
        <v>30.20000000000006</v>
      </c>
      <c r="AH44" s="74" t="s">
        <v>51</v>
      </c>
      <c r="AI44" s="65"/>
      <c r="AJ44" s="80">
        <v>30.18709677419367</v>
      </c>
      <c r="AK44" s="74" t="s">
        <v>53</v>
      </c>
      <c r="AL44" s="65"/>
      <c r="AM44" s="80">
        <v>30.18709677419367</v>
      </c>
      <c r="AN44" s="38"/>
    </row>
    <row r="45" spans="1:46" ht="14.45" customHeight="1" x14ac:dyDescent="0.25">
      <c r="A45" s="70" t="s">
        <v>53</v>
      </c>
      <c r="B45" s="89"/>
      <c r="C45" s="73">
        <v>31.19354839</v>
      </c>
      <c r="D45" s="74"/>
      <c r="E45" s="53"/>
      <c r="F45" s="74"/>
      <c r="G45" s="74" t="s">
        <v>46</v>
      </c>
      <c r="H45" s="65" t="str">
        <f>IF(H44="CP","CP","")</f>
        <v/>
      </c>
      <c r="I45" s="80">
        <v>31.193548387096897</v>
      </c>
      <c r="J45" s="74"/>
      <c r="K45" s="53"/>
      <c r="L45" s="74"/>
      <c r="M45" s="74" t="s">
        <v>48</v>
      </c>
      <c r="N45" s="65"/>
      <c r="O45" s="80">
        <v>31.193548387096897</v>
      </c>
      <c r="P45" s="76" t="s">
        <v>49</v>
      </c>
      <c r="Q45" s="86">
        <f>SUM(Q39:Q44)</f>
        <v>0</v>
      </c>
      <c r="R45" s="77">
        <v>31</v>
      </c>
      <c r="S45" s="74"/>
      <c r="T45" s="53"/>
      <c r="U45" s="74"/>
      <c r="V45" s="74" t="s">
        <v>55</v>
      </c>
      <c r="W45" s="56">
        <f>Y8</f>
        <v>0</v>
      </c>
      <c r="X45" s="74">
        <v>31.193548387096897</v>
      </c>
      <c r="Y45" s="74"/>
      <c r="Z45" s="53"/>
      <c r="AA45" s="74"/>
      <c r="AB45" s="74" t="s">
        <v>53</v>
      </c>
      <c r="AC45" s="56">
        <f>Y6</f>
        <v>0</v>
      </c>
      <c r="AD45" s="74">
        <v>31.193548387096897</v>
      </c>
      <c r="AE45" s="74"/>
      <c r="AF45" s="53"/>
      <c r="AG45" s="74"/>
      <c r="AH45" s="74" t="s">
        <v>46</v>
      </c>
      <c r="AI45" s="65" t="str">
        <f>IF(AI44="CP","CP","")</f>
        <v/>
      </c>
      <c r="AJ45" s="80">
        <v>31.193548387096897</v>
      </c>
      <c r="AK45" s="74" t="s">
        <v>47</v>
      </c>
      <c r="AL45" s="65"/>
      <c r="AM45" s="80">
        <v>31.193548387096897</v>
      </c>
      <c r="AN45" s="38"/>
    </row>
    <row r="46" spans="1:46" x14ac:dyDescent="0.25">
      <c r="A46" s="137" t="s">
        <v>64</v>
      </c>
      <c r="E46" s="57"/>
      <c r="F46" s="57"/>
      <c r="G46" s="57"/>
      <c r="H46" s="69">
        <f>SUM(H40:H45)</f>
        <v>0</v>
      </c>
      <c r="I46" s="57"/>
      <c r="J46" s="52"/>
      <c r="M46" s="52"/>
      <c r="P46" s="53"/>
      <c r="Q46" s="54"/>
      <c r="R46" s="55"/>
      <c r="S46" s="55"/>
      <c r="T46" s="54"/>
      <c r="U46" s="55"/>
      <c r="V46" s="53"/>
      <c r="W46" s="54"/>
      <c r="X46" s="55"/>
      <c r="Y46" s="55"/>
      <c r="Z46" s="54"/>
      <c r="AA46" s="55"/>
      <c r="AB46" s="53"/>
      <c r="AC46" s="54"/>
      <c r="AD46" s="55"/>
      <c r="AE46" s="55"/>
      <c r="AF46" s="54"/>
      <c r="AG46" s="55"/>
      <c r="AH46" s="63"/>
      <c r="AI46" s="54"/>
      <c r="AJ46" s="55"/>
      <c r="AK46" s="38"/>
      <c r="AL46" s="54"/>
      <c r="AM46" s="38"/>
      <c r="AN46" s="38"/>
    </row>
    <row r="47" spans="1:46" ht="18" x14ac:dyDescent="0.25">
      <c r="A47" s="51"/>
      <c r="B47" s="146">
        <f>SUM(B15,B17:B22,B24:B28,B31:B36,B38:B43,B45)</f>
        <v>0</v>
      </c>
      <c r="C47" s="147"/>
      <c r="D47" s="148"/>
      <c r="E47" s="146">
        <f>SUM(E15:E19,E21:E26,E28:E33,E35:E40,E42:E44)</f>
        <v>0</v>
      </c>
      <c r="F47" s="149"/>
      <c r="G47" s="150"/>
      <c r="H47" s="146">
        <f>SUM(H15:H17,H19:H24,H26:H31,H33:H38,H40:H45)</f>
        <v>0</v>
      </c>
      <c r="I47" s="149"/>
      <c r="J47" s="151"/>
      <c r="K47" s="146">
        <f>SUM(K16:K21,K23:K24,K26:K28,K30:K35,K37:K42,K44)</f>
        <v>0</v>
      </c>
      <c r="L47" s="149"/>
      <c r="M47" s="150"/>
      <c r="N47" s="146">
        <f>SUM(N15:N19,N21:N26,N28:N33,N35:N38,N40,N42:N45)</f>
        <v>0</v>
      </c>
      <c r="O47" s="149"/>
      <c r="P47" s="152"/>
      <c r="Q47" s="146">
        <f>SUM(Q16,Q18:Q23,Q25:Q30,Q32:Q37,Q39:Q44)</f>
        <v>0</v>
      </c>
      <c r="R47" s="153"/>
      <c r="S47" s="148"/>
      <c r="T47" s="146">
        <f>SUM(T15:T20,T22:T27,T29:T34,T36:T41)</f>
        <v>0</v>
      </c>
      <c r="U47" s="147"/>
      <c r="V47" s="153"/>
      <c r="W47" s="146">
        <f>SUM(W15:W20,W22:W27,W29:W34,W36:W41,W44:W45)</f>
        <v>0</v>
      </c>
      <c r="X47" s="153"/>
      <c r="Y47" s="148"/>
      <c r="Z47" s="146">
        <f>SUM(Z15:Z17,Z19:Z24,Z26:Z31,Z33:Z38,Z40:Z44)</f>
        <v>0</v>
      </c>
      <c r="AA47" s="147"/>
      <c r="AB47" s="153"/>
      <c r="AC47" s="146">
        <f>SUM(AC17:AC19,AC21,AC24:AC29,AC32:AC36,AC38:AC43,AC45)</f>
        <v>0</v>
      </c>
      <c r="AD47" s="153"/>
      <c r="AE47" s="148"/>
      <c r="AF47" s="146">
        <f>SUM(AF15:AF19,AF21:AF26,AF28:AF33,AF35:AF40,AF42:AF44)</f>
        <v>0</v>
      </c>
      <c r="AG47" s="147"/>
      <c r="AH47" s="153"/>
      <c r="AI47" s="146">
        <f>SUM(AI15:AI17,AI19:AI24,AI26:AI27,AI29:AI31,AI33:AI38,AI40:AI45)</f>
        <v>0</v>
      </c>
      <c r="AJ47" s="153"/>
      <c r="AK47" s="148"/>
      <c r="AL47" s="146">
        <f>SUM(AL16:AL21,AL23:AL28,AL30:AL35,AL37:AL42,AL44:AL45)</f>
        <v>0</v>
      </c>
      <c r="AM47" s="149"/>
      <c r="AN47" s="154">
        <f>SUM(A47:AM47)</f>
        <v>0</v>
      </c>
      <c r="AP47" s="182" t="s">
        <v>65</v>
      </c>
      <c r="AQ47" s="182"/>
      <c r="AR47" s="182"/>
      <c r="AS47" s="182"/>
      <c r="AT47" s="182"/>
    </row>
    <row r="48" spans="1:46" x14ac:dyDescent="0.25">
      <c r="A48" s="51"/>
      <c r="B48" s="155"/>
      <c r="C48" s="156"/>
      <c r="D48" s="184"/>
      <c r="E48" s="185"/>
      <c r="F48" s="186"/>
      <c r="G48" s="184"/>
      <c r="H48" s="185"/>
      <c r="I48" s="186"/>
      <c r="J48" s="184"/>
      <c r="K48" s="185"/>
      <c r="L48" s="186"/>
      <c r="M48" s="184"/>
      <c r="N48" s="185"/>
      <c r="O48" s="186"/>
      <c r="P48" s="184"/>
      <c r="Q48" s="185"/>
      <c r="R48" s="185"/>
      <c r="S48" s="184"/>
      <c r="T48" s="185"/>
      <c r="U48" s="186"/>
      <c r="V48" s="185"/>
      <c r="W48" s="185"/>
      <c r="X48" s="185"/>
      <c r="Y48" s="184"/>
      <c r="Z48" s="185"/>
      <c r="AA48" s="186"/>
      <c r="AB48" s="185"/>
      <c r="AC48" s="185"/>
      <c r="AD48" s="185"/>
      <c r="AE48" s="184"/>
      <c r="AF48" s="185"/>
      <c r="AG48" s="186"/>
      <c r="AH48" s="185"/>
      <c r="AI48" s="185"/>
      <c r="AJ48" s="185"/>
      <c r="AK48" s="184"/>
      <c r="AL48" s="185"/>
      <c r="AM48" s="186"/>
      <c r="AN48" s="154">
        <f>SUM(A48:AM48)</f>
        <v>0</v>
      </c>
      <c r="AP48" s="120" t="s">
        <v>66</v>
      </c>
      <c r="AQ48" s="120"/>
      <c r="AR48" s="181" t="str">
        <f>IF(AN50=0,"OK","RELIQUAT A REVOIR")</f>
        <v>OK</v>
      </c>
      <c r="AS48" s="181"/>
      <c r="AT48" s="181"/>
    </row>
    <row r="49" spans="1:46" x14ac:dyDescent="0.25">
      <c r="A49" s="138" t="s">
        <v>67</v>
      </c>
      <c r="E49" s="47"/>
      <c r="F49" s="47"/>
      <c r="G49" s="48"/>
      <c r="H49" s="48"/>
      <c r="I49" s="48"/>
      <c r="AN49" s="67">
        <f>ROUND(AN10,2)</f>
        <v>0</v>
      </c>
      <c r="AP49" s="120" t="s">
        <v>68</v>
      </c>
      <c r="AQ49" s="120"/>
      <c r="AR49" s="181" t="str">
        <f>IF(AND(E20&lt;=40,E27&lt;=40,E34&lt;=40,E41&lt;=40,H18&lt;=40,H25&lt;=40,H32&lt;=40,H39&lt;=40,H46&lt;=40,K22&lt;=40,K29&lt;=40,K36&lt;=40,K43&lt;=40,N20&lt;=40,N27&lt;=40,N34&lt;=40,N41&lt;=40,Q17&lt;=40,Q24&lt;=40,Q31&lt;=40,Q38&lt;=40,Q45&lt;=40,T21&lt;=40,T28&lt;=40,T35&lt;=40,T42&lt;=40,W21&lt;=40,W28&lt;=40,W35&lt;=40,W42&lt;=40,Z18&lt;=40,Z25&lt;=40,Z32&lt;=40,Z39&lt;=40,AC16&lt;=40,AC23&lt;=40,AC30&lt;=40,AC37&lt;=40,AC44&lt;=40,AF20&lt;=40,AF27&lt;=40,AF34&lt;=40,AF41&lt;=40,AI18&lt;=40,AI25&lt;=40,AI32&lt;=40,AI39&lt;=40,AL15&lt;=40,AL22&lt;=40,AL36&lt;=40,AL43&lt;=40),"OK","Semaines supérieures à 40h - A REVOIR")</f>
        <v>OK</v>
      </c>
      <c r="AS49" s="181"/>
      <c r="AT49" s="181"/>
    </row>
    <row r="50" spans="1:46" x14ac:dyDescent="0.25">
      <c r="E50" s="43"/>
      <c r="AN50" s="84">
        <f>AN47-AN49</f>
        <v>0</v>
      </c>
      <c r="AP50" s="120" t="s">
        <v>69</v>
      </c>
      <c r="AQ50" s="120"/>
      <c r="AR50" s="181" t="str">
        <f>IF(AND(E15&lt;=10,E16&lt;=10,E17&lt;=10,E18&lt;=10,E19&lt;=10,E21&lt;=10,E22&lt;=10,E23&lt;=10,E24&lt;=10,E25&lt;=10,E26&lt;=10,E28&lt;=10,E29&lt;=10,E30&lt;=10,E31&lt;=10,E32&lt;=10,E33&lt;=10,E35&lt;=10,E36&lt;=10,E37&lt;=10,E38&lt;=10,E39&lt;=10,E40&lt;=10,E42&lt;=10,E43&lt;=10,E44&lt;=10,H15&lt;=10,H16&lt;=10,H17&lt;=10,H19&lt;=10,H20&lt;=10,H21&lt;=10,H22&lt;=10,H23&lt;=10,H24&lt;=10,H26&lt;=10,H27&lt;=10,H28&lt;=10,H29&lt;=10,H30&lt;=10,H31&lt;=10,K16&lt;=10,K17&lt;=10,K18&lt;=10,K19&lt;=10,K20&lt;=10,K21&lt;=10,K23&lt;=10,K24&lt;=10,K26&lt;=10,K27&lt;=10,K28&lt;=10,K30&lt;=10,K31&lt;=10,K32&lt;=10,K33&lt;=10,K34&lt;=10,K35&lt;=10,K37&lt;=10,K38&lt;=10,K39&lt;=10,K40&lt;=10,K41&lt;=10,K42&lt;=10,N15&lt;=10,N16&lt;=10,N17&lt;=10,N18&lt;=10,N19&lt;=10,N21&lt;=10,N22&lt;=10,N23&lt;=10,N24&lt;=10,N25&lt;=10,N26&lt;=10,N28&lt;=10,N29&lt;=10,N30&lt;=10,N31&lt;=10,N32&lt;=10,N33&lt;=10,Q18&lt;=10,Q19&lt;=10,Q20&lt;=10,Q21&lt;=10,Q22&lt;=10,Q23&lt;=10,Q25&lt;=10,Q26&lt;=10,Q27&lt;=10,Q28&lt;=10,Q29&lt;=10,Q30&lt;=10,Q32&lt;=10,Q33&lt;=10,Q34&lt;=10,Q35&lt;=10,Q36&lt;=10,Q37&lt;=10,Q39&lt;=10,Q40&lt;=10,Q41&lt;=10,Q42&lt;=10,Q43&lt;=10,Q44&lt;=10,T15&lt;=10,T16&lt;=10,T17&lt;=10,T18&lt;=10,T19&lt;=10,T20&lt;=10,T22&lt;=10,T23&lt;=10,T24&lt;=10,T25&lt;=10,T26&lt;=10,T27&lt;=10,T29&lt;=10,T30&lt;=10,T31&lt;=10,T32&lt;=10,T33&lt;=10,T34&lt;=10,W22&lt;=10,W23&lt;=10,W24&lt;=10,W25&lt;=10,W26&lt;=10,W27&lt;=10,W29&lt;=10,W30&lt;=10,W31&lt;=10,W32&lt;=10,W33&lt;=10,W34&lt;=10,W36&lt;=10,W37&lt;=10,W38&lt;=10,W39&lt;=10,W40&lt;=10,W41&lt;=10,W44&lt;=10,W45&lt;=10,Z15&lt;=10,Z16&lt;=10,Z17&lt;=10,Z19&lt;=10,Z20&lt;=10,Z21&lt;=10,Z22&lt;=10,Z23&lt;=10,Z24&lt;=10,Z26&lt;=10,Z27&lt;=10,Z28&lt;=10,Z29&lt;=10,Z30&lt;=10,Z31&lt;=10,AC17&lt;=10,AC18&lt;=10,AC19&lt;=10,AC27&lt;=10,AC24&lt;=10,AC25&lt;=10,AC26&lt;=10,AC28&lt;=10,AC29&lt;=10,AC38&lt;=10,AC32&lt;=10,AC33&lt;=10,AC34&lt;=10,AC35&lt;=10,AC36&lt;=10,AC39&lt;=10,AC40&lt;=10,AC41&lt;=10,AC42&lt;=10,AC43&lt;=10,AC45&lt;=10,AF15&lt;=10,AF16&lt;=10,AF17&lt;=10,AF18&lt;=10,AF19&lt;=10,AF21&lt;=10,AF22&lt;=10,AF23&lt;=10,AF24&lt;=10,AF25&lt;=10,AF26&lt;=10,AF28&lt;=10,AF29&lt;=10,AF30&lt;=10,AF31&lt;=10,AF32&lt;=10,AF33&lt;=10,AF35&lt;=10,AF36&lt;=10,AF37&lt;=10,AF38&lt;=10,AF39&lt;=10,AF40&lt;=10,AF42&lt;=10,AF43&lt;=10,AF44&lt;=10,AI15&lt;=10,AI16&lt;=10,AI17&lt;=10),"OK","Journées supérieures à 10h - A REVOIR")</f>
        <v>OK</v>
      </c>
      <c r="AS50" s="181"/>
      <c r="AT50" s="181"/>
    </row>
    <row r="51" spans="1:46" ht="15.75" customHeight="1" x14ac:dyDescent="0.25">
      <c r="E51" s="43"/>
      <c r="AF51" s="204" t="s">
        <v>70</v>
      </c>
      <c r="AG51" s="204"/>
      <c r="AH51" s="204"/>
      <c r="AI51" s="204"/>
      <c r="AJ51" s="204"/>
      <c r="AK51" s="204"/>
      <c r="AL51" s="204"/>
      <c r="AM51" s="204"/>
      <c r="AN51" s="204"/>
      <c r="AP51" s="120" t="s">
        <v>71</v>
      </c>
      <c r="AQ51" s="121"/>
      <c r="AR51" s="181" t="str">
        <f>IF(MAX($B$17:$B$22,$B$24:$B$28,$B$31:$B$36,$B$38:$B$43,$B$45,$H$33:$H$38,$H$40:$H$45,$N$35:$N$40,$N$42:$N$45,$Q$16,$T$36:$T$41,$W$15:$W$20,$Z$33:$Z$38,$Z$40:$Z$44,$AI$19:$AI$24,$AI$26:$AI$27,$AI$29:$AI$31,$AI$33:$AI$38,$AI$40:$AI$45,$AL$16:$AL$21,$AL$23:$AL$28,$AL$30:$AL$35,$AL$37:$AL$42,$AL$44:$AL$45)&lt;=10,"OK","Journées supérieures à 10h - A REVOIR")</f>
        <v>OK</v>
      </c>
      <c r="AS51" s="181" t="str">
        <f t="shared" ref="AS51:AT51" si="39">IF(MAX($H$33:$H$45,$N$35:$N$45,$T$36:$T$42,$W$15:$W$20,$AI$19:$AI$45,$AL$15:$AL$45)&lt;=10,"OK","Journées supérieures à 10h - A REVOIR")</f>
        <v>OK</v>
      </c>
      <c r="AT51" s="181" t="str">
        <f t="shared" si="39"/>
        <v>OK</v>
      </c>
    </row>
    <row r="52" spans="1:46" x14ac:dyDescent="0.25">
      <c r="A52" s="139" t="s">
        <v>72</v>
      </c>
      <c r="AP52" s="120"/>
      <c r="AQ52" s="121"/>
      <c r="AR52" s="181"/>
      <c r="AS52" s="181"/>
      <c r="AT52" s="181"/>
    </row>
    <row r="53" spans="1:46" x14ac:dyDescent="0.25">
      <c r="A53" s="83"/>
      <c r="B53" s="157">
        <f>COUNTIF(B15:B45,"CP")</f>
        <v>0</v>
      </c>
      <c r="C53" s="145"/>
      <c r="D53" s="183">
        <f>COUNTIF(E15:E45,"CP")</f>
        <v>0</v>
      </c>
      <c r="E53" s="183"/>
      <c r="F53" s="183"/>
      <c r="G53" s="183">
        <f>COUNTIF(H15:H45,"CP")</f>
        <v>0</v>
      </c>
      <c r="H53" s="183"/>
      <c r="I53" s="183"/>
      <c r="J53" s="183">
        <f>COUNTIF(K15:K45,"CP")</f>
        <v>0</v>
      </c>
      <c r="K53" s="183"/>
      <c r="L53" s="183"/>
      <c r="M53" s="183">
        <f>COUNTIF(N15:N45,"CP")</f>
        <v>0</v>
      </c>
      <c r="N53" s="183"/>
      <c r="O53" s="183"/>
      <c r="P53" s="183">
        <f>COUNTIF(Q15:Q45,"CP")</f>
        <v>0</v>
      </c>
      <c r="Q53" s="183"/>
      <c r="R53" s="183"/>
      <c r="S53" s="183">
        <f>COUNTIF(T15:T45,"CP")</f>
        <v>0</v>
      </c>
      <c r="T53" s="183"/>
      <c r="U53" s="183"/>
      <c r="V53" s="183">
        <f>COUNTIF(W15:W45,"CP")</f>
        <v>0</v>
      </c>
      <c r="W53" s="183"/>
      <c r="X53" s="183"/>
      <c r="Y53" s="183">
        <f>COUNTIF(Z15:Z45,"CP")</f>
        <v>0</v>
      </c>
      <c r="Z53" s="183"/>
      <c r="AA53" s="183"/>
      <c r="AB53" s="183">
        <f>COUNTIF(AC15:AC45,"CP")</f>
        <v>0</v>
      </c>
      <c r="AC53" s="183"/>
      <c r="AD53" s="183"/>
      <c r="AE53" s="183">
        <f>COUNTIF(AF15:AF45,"CP")</f>
        <v>0</v>
      </c>
      <c r="AF53" s="183"/>
      <c r="AG53" s="183"/>
      <c r="AH53" s="183">
        <f>COUNTIF(AI15:AI45,"CP")</f>
        <v>0</v>
      </c>
      <c r="AI53" s="183"/>
      <c r="AJ53" s="183"/>
      <c r="AK53" s="183">
        <f>COUNTIF(AL15:AL45,"CP")</f>
        <v>0</v>
      </c>
      <c r="AL53" s="183"/>
      <c r="AM53" s="183"/>
      <c r="AN53" s="158">
        <f>SUM(A53:AM53)</f>
        <v>0</v>
      </c>
      <c r="AP53" s="120" t="s">
        <v>73</v>
      </c>
      <c r="AQ53" s="121"/>
      <c r="AR53" s="181" t="str">
        <f>AN54</f>
        <v>ERREUR</v>
      </c>
      <c r="AS53" s="181"/>
      <c r="AT53" s="181"/>
    </row>
    <row r="54" spans="1:46" ht="15.75" customHeight="1" x14ac:dyDescent="0.25">
      <c r="B54" s="140"/>
      <c r="C54" s="140"/>
      <c r="D54" s="140"/>
      <c r="E54" s="141"/>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203"/>
      <c r="AI54" s="203"/>
      <c r="AJ54" s="203"/>
      <c r="AK54" s="203"/>
      <c r="AL54" s="203"/>
      <c r="AM54" s="203"/>
      <c r="AN54" s="159" t="str">
        <f>IF(AN53=NOTICE!H12,"OK","ERREUR")</f>
        <v>ERREUR</v>
      </c>
      <c r="AP54" s="122" t="s">
        <v>74</v>
      </c>
      <c r="AQ54" s="120"/>
      <c r="AR54" s="180" t="s">
        <v>88</v>
      </c>
      <c r="AS54" s="180"/>
      <c r="AT54" s="180"/>
    </row>
    <row r="55" spans="1:46" x14ac:dyDescent="0.25">
      <c r="B55" s="140"/>
      <c r="C55" s="140"/>
      <c r="D55" s="142"/>
      <c r="E55" s="143" t="s">
        <v>75</v>
      </c>
      <c r="F55" s="142"/>
      <c r="G55" s="161" t="s">
        <v>76</v>
      </c>
      <c r="H55" s="141"/>
      <c r="I55" s="141"/>
      <c r="J55" s="141"/>
      <c r="K55" s="143"/>
      <c r="L55" s="142"/>
      <c r="M55" s="142"/>
      <c r="N55" s="143"/>
      <c r="O55" s="142"/>
      <c r="P55" s="142"/>
      <c r="Q55" s="143"/>
      <c r="R55" s="142"/>
      <c r="S55" s="142"/>
      <c r="T55" s="143"/>
      <c r="U55" s="142"/>
      <c r="V55" s="142"/>
      <c r="W55" s="143"/>
      <c r="X55" s="142"/>
      <c r="Y55" s="142"/>
      <c r="Z55" s="143" t="s">
        <v>77</v>
      </c>
      <c r="AA55" s="142"/>
      <c r="AB55" s="142"/>
      <c r="AC55" s="143"/>
      <c r="AD55" s="142"/>
      <c r="AE55" s="142"/>
      <c r="AF55" s="143"/>
      <c r="AG55" s="142"/>
      <c r="AH55" s="198"/>
      <c r="AI55" s="198"/>
      <c r="AJ55" s="198"/>
      <c r="AK55" s="198"/>
      <c r="AL55" s="198"/>
      <c r="AM55" s="198"/>
      <c r="AP55" s="121"/>
      <c r="AQ55" s="121"/>
      <c r="AR55" s="180"/>
      <c r="AS55" s="180"/>
      <c r="AT55" s="180"/>
    </row>
    <row r="56" spans="1:46" x14ac:dyDescent="0.25">
      <c r="B56" s="140"/>
      <c r="C56" s="140"/>
      <c r="D56" s="142"/>
      <c r="E56" s="143"/>
      <c r="F56" s="142"/>
      <c r="G56" s="142" t="s">
        <v>78</v>
      </c>
      <c r="H56" s="143"/>
      <c r="I56" s="142"/>
      <c r="J56" s="142"/>
      <c r="K56" s="143"/>
      <c r="L56" s="142"/>
      <c r="M56" s="142"/>
      <c r="N56" s="143"/>
      <c r="O56" s="142"/>
      <c r="P56" s="142"/>
      <c r="Q56" s="143"/>
      <c r="R56" s="142"/>
      <c r="S56" s="142"/>
      <c r="T56" s="143"/>
      <c r="U56" s="142"/>
      <c r="V56" s="142"/>
      <c r="W56" s="143"/>
      <c r="X56" s="142"/>
      <c r="Y56" s="142"/>
      <c r="Z56" s="143" t="s">
        <v>79</v>
      </c>
      <c r="AA56" s="142"/>
      <c r="AB56" s="142"/>
      <c r="AC56" s="143"/>
      <c r="AD56" s="142"/>
      <c r="AE56" s="142"/>
      <c r="AF56" s="143"/>
      <c r="AG56" s="142"/>
      <c r="AH56" s="142"/>
      <c r="AI56" s="143"/>
      <c r="AJ56" s="142"/>
      <c r="AK56" s="142"/>
      <c r="AL56" s="143"/>
      <c r="AM56" s="142"/>
    </row>
    <row r="57" spans="1:46" x14ac:dyDescent="0.25">
      <c r="B57" s="140"/>
      <c r="C57" s="140"/>
      <c r="D57" s="142"/>
      <c r="E57" s="143"/>
      <c r="F57" s="142"/>
      <c r="G57" s="140"/>
      <c r="H57" s="143"/>
      <c r="I57" s="142"/>
      <c r="J57" s="142"/>
      <c r="K57" s="143"/>
      <c r="L57" s="142"/>
      <c r="M57" s="142"/>
      <c r="N57" s="143"/>
      <c r="O57" s="142"/>
      <c r="P57" s="142"/>
      <c r="Q57" s="143"/>
      <c r="R57" s="142"/>
      <c r="S57" s="142"/>
      <c r="T57" s="143"/>
      <c r="U57" s="142"/>
      <c r="V57" s="142"/>
      <c r="W57" s="143"/>
      <c r="X57" s="142"/>
      <c r="Y57" s="142"/>
      <c r="Z57" s="143"/>
      <c r="AA57" s="142"/>
      <c r="AB57" s="142"/>
      <c r="AC57" s="143"/>
      <c r="AD57" s="142"/>
      <c r="AE57" s="142"/>
      <c r="AF57" s="143"/>
      <c r="AG57" s="142"/>
      <c r="AH57" s="142"/>
      <c r="AI57" s="143"/>
      <c r="AJ57" s="142"/>
      <c r="AK57" s="142"/>
      <c r="AL57" s="143"/>
      <c r="AM57" s="142"/>
    </row>
    <row r="58" spans="1:46" x14ac:dyDescent="0.25">
      <c r="B58" s="140"/>
      <c r="C58" s="140"/>
      <c r="D58" s="142"/>
      <c r="E58" s="143"/>
      <c r="F58" s="142"/>
      <c r="G58" s="140"/>
      <c r="H58" s="143"/>
      <c r="I58" s="142"/>
      <c r="J58" s="142"/>
      <c r="K58" s="143"/>
      <c r="L58" s="142"/>
      <c r="M58" s="142"/>
      <c r="N58" s="143"/>
      <c r="O58" s="142"/>
      <c r="P58" s="142"/>
      <c r="Q58" s="143"/>
      <c r="R58" s="142"/>
      <c r="S58" s="142"/>
      <c r="T58" s="143"/>
      <c r="U58" s="142"/>
      <c r="V58" s="142"/>
      <c r="W58" s="143"/>
      <c r="X58" s="142"/>
      <c r="Y58" s="142"/>
      <c r="Z58" s="143" t="s">
        <v>89</v>
      </c>
      <c r="AA58" s="142"/>
      <c r="AB58" s="142"/>
      <c r="AC58" s="143"/>
      <c r="AD58" s="142"/>
      <c r="AE58" s="142"/>
      <c r="AF58" s="143"/>
      <c r="AG58" s="142"/>
      <c r="AH58" s="142" t="s">
        <v>90</v>
      </c>
      <c r="AI58" s="143"/>
      <c r="AJ58" s="142"/>
      <c r="AK58" s="142"/>
      <c r="AL58" s="143"/>
      <c r="AM58" s="142"/>
    </row>
    <row r="59" spans="1:46" x14ac:dyDescent="0.25">
      <c r="B59" s="140"/>
      <c r="C59" s="140"/>
      <c r="D59" s="142"/>
      <c r="E59" s="144"/>
      <c r="F59" s="142"/>
      <c r="G59" s="140"/>
      <c r="H59" s="143"/>
      <c r="I59" s="142"/>
      <c r="J59" s="142"/>
      <c r="K59" s="143"/>
      <c r="L59" s="142"/>
      <c r="M59" s="142"/>
      <c r="N59" s="143"/>
      <c r="O59" s="142"/>
      <c r="P59" s="142"/>
      <c r="Q59" s="143"/>
      <c r="R59" s="142"/>
      <c r="S59" s="142"/>
      <c r="T59" s="143"/>
      <c r="U59" s="142"/>
      <c r="V59" s="142"/>
      <c r="W59" s="143"/>
      <c r="X59" s="142"/>
      <c r="Y59" s="142"/>
      <c r="Z59" s="143"/>
      <c r="AA59" s="142"/>
      <c r="AB59" s="142"/>
      <c r="AC59" s="143"/>
      <c r="AD59" s="142"/>
      <c r="AE59" s="142"/>
      <c r="AF59" s="143"/>
      <c r="AG59" s="142"/>
      <c r="AH59" s="142"/>
      <c r="AI59" s="143"/>
      <c r="AJ59" s="142"/>
      <c r="AK59" s="142"/>
      <c r="AL59" s="143"/>
      <c r="AM59" s="142"/>
    </row>
  </sheetData>
  <sheetProtection algorithmName="SHA-512" hashValue="c2E0UMM/gTIFiw94wEC/hvQi3oPodIXQ5sm8y0R2ysdjSOlUki/2ku4hh6CuE7xnxlDOCAdmkLHe8RWih92VHA==" saltValue="nqbFFlRGPwA93W/xV0sc3g==" spinCount="100000" sheet="1" objects="1" scenarios="1"/>
  <protectedRanges>
    <protectedRange sqref="AD8 I6:I11 AB7 AC6:AD6 AF10:AG10 AF6:AG6 AF8:AG8 W6:X11 Z6:AA11 K6:L11 N6:O11 AD10" name="Plage1_1_1_2"/>
  </protectedRanges>
  <mergeCells count="104">
    <mergeCell ref="AH55:AM55"/>
    <mergeCell ref="W8:X8"/>
    <mergeCell ref="Y8:AA8"/>
    <mergeCell ref="T9:U9"/>
    <mergeCell ref="W9:X9"/>
    <mergeCell ref="Y9:AA9"/>
    <mergeCell ref="T11:U11"/>
    <mergeCell ref="T8:U8"/>
    <mergeCell ref="S12:U12"/>
    <mergeCell ref="Y12:AA12"/>
    <mergeCell ref="AH54:AM54"/>
    <mergeCell ref="AE14:AG14"/>
    <mergeCell ref="AH14:AJ14"/>
    <mergeCell ref="AK14:AM14"/>
    <mergeCell ref="Y53:AA53"/>
    <mergeCell ref="AB53:AD53"/>
    <mergeCell ref="AE53:AG53"/>
    <mergeCell ref="AH53:AJ53"/>
    <mergeCell ref="AK53:AM53"/>
    <mergeCell ref="Y14:AA14"/>
    <mergeCell ref="AB14:AD14"/>
    <mergeCell ref="AF51:AN51"/>
    <mergeCell ref="D10:E10"/>
    <mergeCell ref="G10:H10"/>
    <mergeCell ref="J10:L10"/>
    <mergeCell ref="D8:E8"/>
    <mergeCell ref="G8:H8"/>
    <mergeCell ref="J8:L8"/>
    <mergeCell ref="T7:U7"/>
    <mergeCell ref="N8:O8"/>
    <mergeCell ref="Y7:AA7"/>
    <mergeCell ref="W7:X7"/>
    <mergeCell ref="AK48:AM48"/>
    <mergeCell ref="Q8:R8"/>
    <mergeCell ref="N10:O10"/>
    <mergeCell ref="Q11:R11"/>
    <mergeCell ref="D5:E5"/>
    <mergeCell ref="J6:L6"/>
    <mergeCell ref="N6:O6"/>
    <mergeCell ref="Q6:R6"/>
    <mergeCell ref="D7:E7"/>
    <mergeCell ref="G7:H7"/>
    <mergeCell ref="J7:L7"/>
    <mergeCell ref="N7:O7"/>
    <mergeCell ref="Q7:R7"/>
    <mergeCell ref="D6:E6"/>
    <mergeCell ref="G6:H6"/>
    <mergeCell ref="F5:L5"/>
    <mergeCell ref="M5:R5"/>
    <mergeCell ref="J14:L14"/>
    <mergeCell ref="M14:O14"/>
    <mergeCell ref="D11:E11"/>
    <mergeCell ref="G11:H11"/>
    <mergeCell ref="J11:L11"/>
    <mergeCell ref="G9:H9"/>
    <mergeCell ref="J9:L9"/>
    <mergeCell ref="M3:Y3"/>
    <mergeCell ref="S5:X5"/>
    <mergeCell ref="Y5:AA5"/>
    <mergeCell ref="T6:U6"/>
    <mergeCell ref="W6:X6"/>
    <mergeCell ref="Y6:AA6"/>
    <mergeCell ref="AH48:AJ48"/>
    <mergeCell ref="M48:O48"/>
    <mergeCell ref="P48:R48"/>
    <mergeCell ref="N11:O11"/>
    <mergeCell ref="N9:O9"/>
    <mergeCell ref="Q9:R9"/>
    <mergeCell ref="Q10:R10"/>
    <mergeCell ref="G14:I14"/>
    <mergeCell ref="S48:U48"/>
    <mergeCell ref="V48:X48"/>
    <mergeCell ref="Y48:AA48"/>
    <mergeCell ref="AB48:AD48"/>
    <mergeCell ref="AE48:AG48"/>
    <mergeCell ref="W10:X10"/>
    <mergeCell ref="Y11:AA11"/>
    <mergeCell ref="Y10:AA10"/>
    <mergeCell ref="W11:X11"/>
    <mergeCell ref="T10:U10"/>
    <mergeCell ref="AC2:AN5"/>
    <mergeCell ref="P14:R14"/>
    <mergeCell ref="S14:U14"/>
    <mergeCell ref="V14:X14"/>
    <mergeCell ref="D9:E9"/>
    <mergeCell ref="AR54:AT55"/>
    <mergeCell ref="AR51:AT51"/>
    <mergeCell ref="AR52:AT52"/>
    <mergeCell ref="AR53:AT53"/>
    <mergeCell ref="AR48:AT48"/>
    <mergeCell ref="AR49:AT49"/>
    <mergeCell ref="AP47:AT47"/>
    <mergeCell ref="D53:F53"/>
    <mergeCell ref="G53:I53"/>
    <mergeCell ref="J53:L53"/>
    <mergeCell ref="M53:O53"/>
    <mergeCell ref="P53:R53"/>
    <mergeCell ref="S53:U53"/>
    <mergeCell ref="V53:X53"/>
    <mergeCell ref="D48:F48"/>
    <mergeCell ref="G48:I48"/>
    <mergeCell ref="J48:L48"/>
    <mergeCell ref="AR50:AT50"/>
    <mergeCell ref="D14:F14"/>
  </mergeCells>
  <printOptions horizontalCentered="1" verticalCentered="1"/>
  <pageMargins left="0.11811023622047245" right="0.11811023622047245" top="0.19685039370078741" bottom="0.15748031496062992" header="0.31496062992125984" footer="0.31496062992125984"/>
  <pageSetup paperSize="9" scale="5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2578125" defaultRowHeight="15" x14ac:dyDescent="0.25"/>
  <sheetData>
    <row r="2" spans="1:1" ht="30" x14ac:dyDescent="0.25">
      <c r="A2" s="15" t="s">
        <v>80</v>
      </c>
    </row>
    <row r="3" spans="1:1" x14ac:dyDescent="0.25">
      <c r="A3">
        <v>36</v>
      </c>
    </row>
    <row r="4" spans="1:1" x14ac:dyDescent="0.25">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0c5615b67c3a55049371d6fcf7f3e9b1">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8b1c539a854dd080e2389289bf8f7a8b"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F5870A-0B39-42CD-A2E4-9CF3E61D4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1EE2C3-660E-47DE-91C6-C169FD16C10D}">
  <ds:schemaRefs>
    <ds:schemaRef ds:uri="http://schemas.microsoft.com/office/2006/metadata/properties"/>
    <ds:schemaRef ds:uri="http://schemas.microsoft.com/office/infopath/2007/PartnerControls"/>
    <ds:schemaRef ds:uri="55e91440-ae9f-4de1-bb93-f58540235928"/>
    <ds:schemaRef ds:uri="00e1fa7a-11bd-4654-a64a-c0fbac5d29d5"/>
  </ds:schemaRefs>
</ds:datastoreItem>
</file>

<file path=customXml/itemProps3.xml><?xml version="1.0" encoding="utf-8"?>
<ds:datastoreItem xmlns:ds="http://schemas.openxmlformats.org/officeDocument/2006/customXml" ds:itemID="{92A705A7-BDE4-4919-BA2F-6435C93222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NOTICE</vt:lpstr>
      <vt:lpstr>CALENDRIER</vt:lpstr>
      <vt:lpstr>Feuil1</vt:lpstr>
      <vt:lpstr>CALENDRIER!Zone_d_impression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cp:lastPrinted>2026-05-06T09:42:08Z</cp:lastPrinted>
  <dcterms:created xsi:type="dcterms:W3CDTF">2012-06-04T09:21:11Z</dcterms:created>
  <dcterms:modified xsi:type="dcterms:W3CDTF">2026-05-06T09:45:31Z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